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020"/>
  </bookViews>
  <sheets>
    <sheet name="3-4 старт" sheetId="9" r:id="rId1"/>
    <sheet name="4-5 промежуток" sheetId="8" r:id="rId2"/>
    <sheet name="4-5 итог" sheetId="2" r:id="rId3"/>
  </sheets>
  <definedNames>
    <definedName name="_xlnm._FilterDatabase" localSheetId="0" hidden="1">'3-4 старт'!$K$1:$K$42</definedName>
    <definedName name="_xlnm._FilterDatabase" localSheetId="2" hidden="1">'4-5 итог'!$K$1:$K$1</definedName>
    <definedName name="_xlnm._FilterDatabase" localSheetId="1" hidden="1">'4-5 промежуток'!$L$1:$L$1</definedName>
  </definedNames>
  <calcPr calcId="162913"/>
</workbook>
</file>

<file path=xl/calcChain.xml><?xml version="1.0" encoding="utf-8"?>
<calcChain xmlns="http://schemas.openxmlformats.org/spreadsheetml/2006/main">
  <c r="J36" i="9" l="1"/>
  <c r="J9" i="9" l="1"/>
  <c r="K9" i="9" s="1"/>
  <c r="K34" i="9" l="1"/>
  <c r="I34" i="9"/>
  <c r="K33" i="9"/>
  <c r="I33" i="9"/>
  <c r="K32" i="9"/>
  <c r="I32" i="9"/>
  <c r="K31" i="9"/>
  <c r="I31" i="9"/>
  <c r="K30" i="9"/>
  <c r="I30" i="9"/>
  <c r="K29" i="9"/>
  <c r="I29" i="9"/>
  <c r="K28" i="9"/>
  <c r="K27" i="9"/>
  <c r="I27" i="9"/>
  <c r="K26" i="9"/>
  <c r="I26" i="9"/>
  <c r="K25" i="9"/>
  <c r="I25" i="9"/>
  <c r="K24" i="9"/>
  <c r="K23" i="9"/>
  <c r="I23" i="9"/>
  <c r="K22" i="9"/>
  <c r="I22" i="9"/>
  <c r="K21" i="9"/>
  <c r="I21" i="9"/>
  <c r="K20" i="9"/>
  <c r="I20" i="9"/>
  <c r="K19" i="9"/>
  <c r="I19" i="9"/>
  <c r="K18" i="9"/>
  <c r="I18" i="9"/>
  <c r="K17" i="9"/>
  <c r="I17" i="9"/>
  <c r="K16" i="9"/>
  <c r="I16" i="9"/>
  <c r="K15" i="9"/>
  <c r="I15" i="9"/>
  <c r="K14" i="9"/>
  <c r="I14" i="9"/>
  <c r="K13" i="9"/>
  <c r="I13" i="9"/>
  <c r="K12" i="9"/>
  <c r="I12" i="9"/>
  <c r="K11" i="9"/>
  <c r="I11" i="9"/>
  <c r="K10" i="9"/>
  <c r="I10" i="9"/>
  <c r="I9" i="9"/>
  <c r="J39" i="9" l="1"/>
  <c r="K39" i="9" s="1"/>
  <c r="J38" i="9"/>
  <c r="K38" i="9" s="1"/>
  <c r="J37" i="9"/>
  <c r="K37" i="9" s="1"/>
</calcChain>
</file>

<file path=xl/sharedStrings.xml><?xml version="1.0" encoding="utf-8"?>
<sst xmlns="http://schemas.openxmlformats.org/spreadsheetml/2006/main" count="55" uniqueCount="49">
  <si>
    <t xml:space="preserve">Лист наблюдения  </t>
  </si>
  <si>
    <t>№</t>
  </si>
  <si>
    <t>Ф.И.ребенка</t>
  </si>
  <si>
    <t>Общее количество баллов</t>
  </si>
  <si>
    <t>Средний балл</t>
  </si>
  <si>
    <t xml:space="preserve">Уровень усвоения Типовой программы </t>
  </si>
  <si>
    <t>кол-во</t>
  </si>
  <si>
    <t>%</t>
  </si>
  <si>
    <t>А (всего детей)</t>
  </si>
  <si>
    <t>І ур</t>
  </si>
  <si>
    <t>ІІ ур</t>
  </si>
  <si>
    <t>ІІІ ур</t>
  </si>
  <si>
    <t xml:space="preserve">Б (I уровень) </t>
  </si>
  <si>
    <t xml:space="preserve">В (II уровень) </t>
  </si>
  <si>
    <t>Г (III уровень)</t>
  </si>
  <si>
    <t>4-5-Зд.1 выполняет основные движения</t>
  </si>
  <si>
    <t>4-5-Зд.2 перестраивается в колонну по одному, в круг, находит свое место в строю</t>
  </si>
  <si>
    <t>4-5-Зд.3 принимает нужное исходное положение, соблюдает последовательность выполнения</t>
  </si>
  <si>
    <t>4-5-Зд.4 катается с невысокой горки; катают друг друга</t>
  </si>
  <si>
    <t>4-5-Зд.5 умеет кататься на трехколесном велосипеде, погружается в воду, играет в воде</t>
  </si>
  <si>
    <t xml:space="preserve">результатов диагностики стартового контроля в старшей группе (от 4 лет) </t>
  </si>
  <si>
    <t>Физическая развитие</t>
  </si>
  <si>
    <t xml:space="preserve">Учебный год: ___2022-2023_________       Группа: старшая АБВГДейка__________     Дата проведения:_сентябрь_______ </t>
  </si>
  <si>
    <t>Шанчарбаев Айгали</t>
  </si>
  <si>
    <t>Дуйсенгалиев Дамир</t>
  </si>
  <si>
    <t>Мырзалы Бахтияр</t>
  </si>
  <si>
    <t>Танжарбай Ансар</t>
  </si>
  <si>
    <t>Амангелды Ильяс</t>
  </si>
  <si>
    <t>Айтжанов Дамир</t>
  </si>
  <si>
    <t>Мун Дмитрий</t>
  </si>
  <si>
    <t>Нованова Самина</t>
  </si>
  <si>
    <t>Муканов Алан</t>
  </si>
  <si>
    <t>Умирзакова Сандина</t>
  </si>
  <si>
    <t>Абилхан Айлин</t>
  </si>
  <si>
    <t>Цой Владимир</t>
  </si>
  <si>
    <t>Зверева Ульяна</t>
  </si>
  <si>
    <t>Асетдила Айкоркем</t>
  </si>
  <si>
    <t>Жасанова Аида</t>
  </si>
  <si>
    <t>Турбай Милана</t>
  </si>
  <si>
    <t>Макатов Абдуррашид</t>
  </si>
  <si>
    <t>Потинга Артем</t>
  </si>
  <si>
    <t>Уразбаева Асали</t>
  </si>
  <si>
    <t>Нуртасов Нартай</t>
  </si>
  <si>
    <t>Нелин Ян</t>
  </si>
  <si>
    <t>Асылханова Асылай</t>
  </si>
  <si>
    <t>Садакова Ситора</t>
  </si>
  <si>
    <t>Олейникова Вика</t>
  </si>
  <si>
    <t>Нурланова Айлин</t>
  </si>
  <si>
    <t>Джантаева Айлин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</si>
</sst>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0" xfId="0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1" fillId="3" borderId="7" xfId="0" applyFont="1" applyFill="1" applyBorder="1" applyAlignment="1">
      <alignment horizontal="center" vertical="center" textRotation="90" wrapText="1"/>
    </xf>
    <xf numFmtId="0" fontId="1" fillId="4" borderId="5" xfId="0" applyFont="1" applyFill="1" applyBorder="1" applyAlignment="1">
      <alignment horizontal="center" vertical="center" textRotation="90" wrapText="1"/>
    </xf>
    <xf numFmtId="0" fontId="1" fillId="4" borderId="7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66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8"/>
  <sheetViews>
    <sheetView tabSelected="1" zoomScale="77" zoomScaleNormal="77" workbookViewId="0">
      <selection activeCell="O39" sqref="O39"/>
    </sheetView>
  </sheetViews>
  <sheetFormatPr defaultRowHeight="15" x14ac:dyDescent="0.25"/>
  <cols>
    <col min="2" max="2" width="4.7109375" customWidth="1"/>
    <col min="3" max="3" width="20.5703125" customWidth="1"/>
    <col min="4" max="4" width="5" customWidth="1"/>
    <col min="5" max="5" width="8.85546875" customWidth="1"/>
    <col min="6" max="6" width="10.140625" customWidth="1"/>
    <col min="7" max="7" width="7.7109375" customWidth="1"/>
    <col min="8" max="8" width="8.5703125" customWidth="1"/>
    <col min="11" max="11" width="10.5703125" customWidth="1"/>
  </cols>
  <sheetData>
    <row r="2" spans="1:12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11" t="s">
        <v>20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x14ac:dyDescent="0.25">
      <c r="A4" s="11" t="s">
        <v>22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6" spans="1:12" x14ac:dyDescent="0.25"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2" x14ac:dyDescent="0.25">
      <c r="B7" s="13" t="s">
        <v>1</v>
      </c>
      <c r="C7" s="13" t="s">
        <v>2</v>
      </c>
      <c r="D7" s="14" t="s">
        <v>21</v>
      </c>
      <c r="E7" s="15"/>
      <c r="F7" s="15"/>
      <c r="G7" s="15"/>
      <c r="H7" s="15"/>
      <c r="I7" s="16" t="s">
        <v>3</v>
      </c>
      <c r="J7" s="18" t="s">
        <v>4</v>
      </c>
      <c r="K7" s="20" t="s">
        <v>5</v>
      </c>
    </row>
    <row r="8" spans="1:12" ht="225" customHeight="1" x14ac:dyDescent="0.25">
      <c r="B8" s="13"/>
      <c r="C8" s="13"/>
      <c r="D8" s="9" t="s">
        <v>15</v>
      </c>
      <c r="E8" s="9" t="s">
        <v>16</v>
      </c>
      <c r="F8" s="9" t="s">
        <v>17</v>
      </c>
      <c r="G8" s="9" t="s">
        <v>18</v>
      </c>
      <c r="H8" s="9" t="s">
        <v>19</v>
      </c>
      <c r="I8" s="17"/>
      <c r="J8" s="19"/>
      <c r="K8" s="20"/>
    </row>
    <row r="9" spans="1:12" x14ac:dyDescent="0.25">
      <c r="B9" s="2">
        <v>1</v>
      </c>
      <c r="C9" s="2" t="s">
        <v>23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6">
        <f>SUM(D9:H9)</f>
        <v>5</v>
      </c>
      <c r="J9" s="7">
        <f>AVERAGE(D9:H9)</f>
        <v>1</v>
      </c>
      <c r="K9" s="10" t="str">
        <f>IF(D9="","",VLOOKUP(J9,$I$96:$J$98,2,TRUE))</f>
        <v>І ур</v>
      </c>
    </row>
    <row r="10" spans="1:12" x14ac:dyDescent="0.25">
      <c r="B10" s="2">
        <v>2</v>
      </c>
      <c r="C10" s="2" t="s">
        <v>24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6">
        <f>SUM(D10:H10)</f>
        <v>5</v>
      </c>
      <c r="J10" s="7">
        <v>1</v>
      </c>
      <c r="K10" s="10" t="str">
        <f>IF(D10="","",VLOOKUP(J10,$I$96:$J$98,2,TRUE))</f>
        <v>І ур</v>
      </c>
    </row>
    <row r="11" spans="1:12" x14ac:dyDescent="0.25">
      <c r="B11" s="2">
        <v>3</v>
      </c>
      <c r="C11" s="2" t="s">
        <v>27</v>
      </c>
      <c r="D11" s="2">
        <v>2</v>
      </c>
      <c r="E11" s="2">
        <v>1</v>
      </c>
      <c r="F11" s="2">
        <v>1</v>
      </c>
      <c r="G11" s="2">
        <v>2</v>
      </c>
      <c r="H11" s="2">
        <v>1</v>
      </c>
      <c r="I11" s="6">
        <f>SUM(D11:H11)</f>
        <v>7</v>
      </c>
      <c r="J11" s="7">
        <v>1.4</v>
      </c>
      <c r="K11" s="10" t="str">
        <f>IF(D11="","",VLOOKUP(J11,$I$96:$J$98,2,TRUE))</f>
        <v>І ур</v>
      </c>
    </row>
    <row r="12" spans="1:12" x14ac:dyDescent="0.25">
      <c r="B12" s="2">
        <v>4</v>
      </c>
      <c r="C12" s="2" t="s">
        <v>28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6">
        <f>SUM(D12:H12)</f>
        <v>5</v>
      </c>
      <c r="J12" s="7">
        <v>1</v>
      </c>
      <c r="K12" s="10" t="str">
        <f>IF(D12="","",VLOOKUP(J12,$I$96:$J$98,2,TRUE))</f>
        <v>І ур</v>
      </c>
    </row>
    <row r="13" spans="1:12" x14ac:dyDescent="0.25">
      <c r="B13" s="2">
        <v>5</v>
      </c>
      <c r="C13" s="2" t="s">
        <v>25</v>
      </c>
      <c r="D13" s="2">
        <v>2</v>
      </c>
      <c r="E13" s="2">
        <v>2</v>
      </c>
      <c r="F13" s="2">
        <v>2</v>
      </c>
      <c r="G13" s="2">
        <v>1</v>
      </c>
      <c r="H13" s="2">
        <v>2</v>
      </c>
      <c r="I13" s="6">
        <f>SUM(D13:H13)</f>
        <v>9</v>
      </c>
      <c r="J13" s="7">
        <v>1.8</v>
      </c>
      <c r="K13" s="10" t="str">
        <f>IF(D13="","",VLOOKUP(J13,$I$96:$J$98,2,TRUE))</f>
        <v>ІІ ур</v>
      </c>
    </row>
    <row r="14" spans="1:12" x14ac:dyDescent="0.25">
      <c r="B14" s="2">
        <v>6</v>
      </c>
      <c r="C14" s="2" t="s">
        <v>26</v>
      </c>
      <c r="D14" s="2">
        <v>2</v>
      </c>
      <c r="E14" s="2">
        <v>2</v>
      </c>
      <c r="F14" s="2">
        <v>2</v>
      </c>
      <c r="G14" s="2">
        <v>2</v>
      </c>
      <c r="H14" s="2">
        <v>1</v>
      </c>
      <c r="I14" s="6">
        <f>SUM(D14:H14)</f>
        <v>9</v>
      </c>
      <c r="J14" s="7">
        <v>1.8</v>
      </c>
      <c r="K14" s="10" t="str">
        <f>IF(D14="","",VLOOKUP(J14,$I$96:$J$98,2,TRUE))</f>
        <v>ІІ ур</v>
      </c>
    </row>
    <row r="15" spans="1:12" x14ac:dyDescent="0.25">
      <c r="B15" s="2">
        <v>7</v>
      </c>
      <c r="C15" s="2" t="s">
        <v>29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6">
        <f>SUM(D15:H15)</f>
        <v>5</v>
      </c>
      <c r="J15" s="7">
        <v>1</v>
      </c>
      <c r="K15" s="10" t="str">
        <f>IF(D15="","",VLOOKUP(J15,$I$96:$J$98,2,TRUE))</f>
        <v>І ур</v>
      </c>
    </row>
    <row r="16" spans="1:12" x14ac:dyDescent="0.25">
      <c r="B16" s="2">
        <v>8</v>
      </c>
      <c r="C16" s="2" t="s">
        <v>30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6">
        <f>SUM(D16:H16)</f>
        <v>5</v>
      </c>
      <c r="J16" s="7">
        <v>1</v>
      </c>
      <c r="K16" s="10" t="str">
        <f>IF(D16="","",VLOOKUP(J16,$I$96:$J$98,2,TRUE))</f>
        <v>І ур</v>
      </c>
    </row>
    <row r="17" spans="2:11" x14ac:dyDescent="0.25">
      <c r="B17" s="2">
        <v>9</v>
      </c>
      <c r="C17" s="2" t="s">
        <v>31</v>
      </c>
      <c r="D17" s="2">
        <v>1</v>
      </c>
      <c r="E17" s="2">
        <v>1</v>
      </c>
      <c r="F17" s="2">
        <v>2</v>
      </c>
      <c r="G17" s="2">
        <v>1</v>
      </c>
      <c r="H17" s="2">
        <v>2</v>
      </c>
      <c r="I17" s="6">
        <f>SUM(D17:H17)</f>
        <v>7</v>
      </c>
      <c r="J17" s="7">
        <v>1.4</v>
      </c>
      <c r="K17" s="10" t="str">
        <f>IF(D17="","",VLOOKUP(J17,$I$96:$J$98,2,TRUE))</f>
        <v>І ур</v>
      </c>
    </row>
    <row r="18" spans="2:11" x14ac:dyDescent="0.25">
      <c r="B18" s="2">
        <v>10</v>
      </c>
      <c r="C18" s="2" t="s">
        <v>32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6">
        <f>SUM(D18:H18)</f>
        <v>5</v>
      </c>
      <c r="J18" s="7">
        <v>1</v>
      </c>
      <c r="K18" s="10" t="str">
        <f>IF(D18="","",VLOOKUP(J18,$I$96:$J$98,2,TRUE))</f>
        <v>І ур</v>
      </c>
    </row>
    <row r="19" spans="2:11" x14ac:dyDescent="0.25">
      <c r="B19" s="2">
        <v>11</v>
      </c>
      <c r="C19" s="2" t="s">
        <v>33</v>
      </c>
      <c r="D19" s="2">
        <v>2</v>
      </c>
      <c r="E19" s="2">
        <v>2</v>
      </c>
      <c r="F19" s="2">
        <v>1</v>
      </c>
      <c r="G19" s="2">
        <v>1</v>
      </c>
      <c r="H19" s="2">
        <v>2</v>
      </c>
      <c r="I19" s="6">
        <f>SUM(D19:H19)</f>
        <v>8</v>
      </c>
      <c r="J19" s="7">
        <v>1.6</v>
      </c>
      <c r="K19" s="10" t="str">
        <f>IF(D19="","",VLOOKUP(J19,$I$96:$J$98,2,TRUE))</f>
        <v>ІІ ур</v>
      </c>
    </row>
    <row r="20" spans="2:11" x14ac:dyDescent="0.25">
      <c r="B20" s="2">
        <v>12</v>
      </c>
      <c r="C20" s="2" t="s">
        <v>34</v>
      </c>
      <c r="D20" s="2">
        <v>2</v>
      </c>
      <c r="E20" s="2">
        <v>2</v>
      </c>
      <c r="F20" s="2">
        <v>2</v>
      </c>
      <c r="G20" s="2">
        <v>1</v>
      </c>
      <c r="H20" s="2">
        <v>1</v>
      </c>
      <c r="I20" s="6">
        <f>SUM(D20:H20)</f>
        <v>8</v>
      </c>
      <c r="J20" s="7">
        <v>1.6</v>
      </c>
      <c r="K20" s="10" t="str">
        <f>IF(D20="","",VLOOKUP(J20,$I$96:$J$98,2,TRUE))</f>
        <v>ІІ ур</v>
      </c>
    </row>
    <row r="21" spans="2:11" x14ac:dyDescent="0.25">
      <c r="B21" s="2">
        <v>13</v>
      </c>
      <c r="C21" s="2" t="s">
        <v>35</v>
      </c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6">
        <f>SUM(D21:H21)</f>
        <v>5</v>
      </c>
      <c r="J21" s="7">
        <v>1</v>
      </c>
      <c r="K21" s="10" t="str">
        <f>IF(D21="","",VLOOKUP(J21,$I$96:$J$98,2,TRUE))</f>
        <v>І ур</v>
      </c>
    </row>
    <row r="22" spans="2:11" x14ac:dyDescent="0.25">
      <c r="B22" s="2">
        <v>14</v>
      </c>
      <c r="C22" s="2" t="s">
        <v>36</v>
      </c>
      <c r="D22" s="2">
        <v>1</v>
      </c>
      <c r="E22" s="2">
        <v>1</v>
      </c>
      <c r="F22" s="2">
        <v>2</v>
      </c>
      <c r="G22" s="2">
        <v>2</v>
      </c>
      <c r="H22" s="2">
        <v>2</v>
      </c>
      <c r="I22" s="6">
        <f>SUM(D22:H22)</f>
        <v>8</v>
      </c>
      <c r="J22" s="7">
        <v>1.6</v>
      </c>
      <c r="K22" s="10" t="str">
        <f>IF(D22="","",VLOOKUP(J22,$I$96:$J$98,2,TRUE))</f>
        <v>ІІ ур</v>
      </c>
    </row>
    <row r="23" spans="2:11" x14ac:dyDescent="0.25">
      <c r="B23" s="2">
        <v>15</v>
      </c>
      <c r="C23" s="2" t="s">
        <v>37</v>
      </c>
      <c r="D23" s="2">
        <v>1</v>
      </c>
      <c r="E23" s="2">
        <v>2</v>
      </c>
      <c r="F23" s="2">
        <v>1</v>
      </c>
      <c r="G23" s="2">
        <v>2</v>
      </c>
      <c r="H23" s="2">
        <v>2</v>
      </c>
      <c r="I23" s="6">
        <f>SUM(D23:H23)</f>
        <v>8</v>
      </c>
      <c r="J23" s="7">
        <v>1.6</v>
      </c>
      <c r="K23" s="10" t="str">
        <f>IF(D23="","",VLOOKUP(J23,$I$96:$J$98,2,TRUE))</f>
        <v>ІІ ур</v>
      </c>
    </row>
    <row r="24" spans="2:11" x14ac:dyDescent="0.25">
      <c r="B24" s="2">
        <v>16</v>
      </c>
      <c r="C24" s="2" t="s">
        <v>38</v>
      </c>
      <c r="D24" s="2">
        <v>1</v>
      </c>
      <c r="E24" s="2">
        <v>1</v>
      </c>
      <c r="F24" s="2">
        <v>1</v>
      </c>
      <c r="G24" s="2">
        <v>1</v>
      </c>
      <c r="H24" s="2">
        <v>2</v>
      </c>
      <c r="I24" s="6">
        <v>7</v>
      </c>
      <c r="J24" s="7">
        <v>1.4</v>
      </c>
      <c r="K24" s="10" t="str">
        <f>IF(D24="","",VLOOKUP(J24,$I$96:$J$98,2,TRUE))</f>
        <v>І ур</v>
      </c>
    </row>
    <row r="25" spans="2:11" x14ac:dyDescent="0.25">
      <c r="B25" s="2">
        <v>17</v>
      </c>
      <c r="C25" s="2" t="s">
        <v>39</v>
      </c>
      <c r="D25" s="2">
        <v>1</v>
      </c>
      <c r="E25" s="2">
        <v>1</v>
      </c>
      <c r="F25" s="2">
        <v>1</v>
      </c>
      <c r="G25" s="2">
        <v>1</v>
      </c>
      <c r="H25" s="2">
        <v>1</v>
      </c>
      <c r="I25" s="6">
        <f>SUM(D25:H25)</f>
        <v>5</v>
      </c>
      <c r="J25" s="7">
        <v>1</v>
      </c>
      <c r="K25" s="10" t="str">
        <f>IF(D25="","",VLOOKUP(J25,$I$96:$J$98,2,TRUE))</f>
        <v>І ур</v>
      </c>
    </row>
    <row r="26" spans="2:11" x14ac:dyDescent="0.25">
      <c r="B26" s="2">
        <v>18</v>
      </c>
      <c r="C26" s="2" t="s">
        <v>40</v>
      </c>
      <c r="D26" s="2">
        <v>1</v>
      </c>
      <c r="E26" s="2">
        <v>2</v>
      </c>
      <c r="F26" s="2">
        <v>2</v>
      </c>
      <c r="G26" s="2">
        <v>2</v>
      </c>
      <c r="H26" s="2">
        <v>1</v>
      </c>
      <c r="I26" s="6">
        <f>SUM(D26:H26)</f>
        <v>8</v>
      </c>
      <c r="J26" s="7">
        <v>1.6</v>
      </c>
      <c r="K26" s="10" t="str">
        <f>IF(D26="","",VLOOKUP(J26,$I$96:$J$98,2,TRUE))</f>
        <v>ІІ ур</v>
      </c>
    </row>
    <row r="27" spans="2:11" x14ac:dyDescent="0.25">
      <c r="B27" s="2">
        <v>19</v>
      </c>
      <c r="C27" s="2" t="s">
        <v>41</v>
      </c>
      <c r="D27" s="2">
        <v>2</v>
      </c>
      <c r="E27" s="2">
        <v>2</v>
      </c>
      <c r="F27" s="2">
        <v>2</v>
      </c>
      <c r="G27" s="2">
        <v>1</v>
      </c>
      <c r="H27" s="2">
        <v>2</v>
      </c>
      <c r="I27" s="6">
        <f>SUM(D27:H27)</f>
        <v>9</v>
      </c>
      <c r="J27" s="7">
        <v>1.8</v>
      </c>
      <c r="K27" s="10" t="str">
        <f>IF(D27="","",VLOOKUP(J27,$I$96:$J$98,2,TRUE))</f>
        <v>ІІ ур</v>
      </c>
    </row>
    <row r="28" spans="2:11" x14ac:dyDescent="0.25">
      <c r="B28" s="2">
        <v>20</v>
      </c>
      <c r="C28" s="2" t="s">
        <v>42</v>
      </c>
      <c r="D28" s="2">
        <v>2</v>
      </c>
      <c r="E28" s="2">
        <v>2</v>
      </c>
      <c r="F28" s="2">
        <v>2</v>
      </c>
      <c r="G28" s="2">
        <v>2</v>
      </c>
      <c r="H28" s="2">
        <v>1</v>
      </c>
      <c r="I28" s="6">
        <v>10</v>
      </c>
      <c r="J28" s="7">
        <v>2</v>
      </c>
      <c r="K28" s="10" t="str">
        <f>IF(D28="","",VLOOKUP(J28,$I$96:$J$98,2,TRUE))</f>
        <v>ІІ ур</v>
      </c>
    </row>
    <row r="29" spans="2:11" x14ac:dyDescent="0.25">
      <c r="B29" s="2">
        <v>21</v>
      </c>
      <c r="C29" s="2" t="s">
        <v>43</v>
      </c>
      <c r="D29" s="2">
        <v>1</v>
      </c>
      <c r="E29" s="2">
        <v>1</v>
      </c>
      <c r="F29" s="2">
        <v>1</v>
      </c>
      <c r="G29" s="2">
        <v>1</v>
      </c>
      <c r="H29" s="2">
        <v>1</v>
      </c>
      <c r="I29" s="6">
        <f>SUM(D29:H29)</f>
        <v>5</v>
      </c>
      <c r="J29" s="7">
        <v>1</v>
      </c>
      <c r="K29" s="10" t="str">
        <f>IF(D29="","",VLOOKUP(J29,$I$96:$J$98,2,TRUE))</f>
        <v>І ур</v>
      </c>
    </row>
    <row r="30" spans="2:11" x14ac:dyDescent="0.25">
      <c r="B30" s="2">
        <v>22</v>
      </c>
      <c r="C30" s="2" t="s">
        <v>44</v>
      </c>
      <c r="D30" s="2">
        <v>1</v>
      </c>
      <c r="E30" s="2">
        <v>2</v>
      </c>
      <c r="F30" s="2">
        <v>1</v>
      </c>
      <c r="G30" s="2">
        <v>1</v>
      </c>
      <c r="H30" s="2">
        <v>2</v>
      </c>
      <c r="I30" s="6">
        <f>SUM(D30:H30)</f>
        <v>7</v>
      </c>
      <c r="J30" s="7">
        <v>1.4</v>
      </c>
      <c r="K30" s="10" t="str">
        <f>IF(D30="","",VLOOKUP(J30,$I$96:$J$98,2,TRUE))</f>
        <v>І ур</v>
      </c>
    </row>
    <row r="31" spans="2:11" x14ac:dyDescent="0.25">
      <c r="B31" s="2">
        <v>23</v>
      </c>
      <c r="C31" s="2" t="s">
        <v>45</v>
      </c>
      <c r="D31" s="2">
        <v>1</v>
      </c>
      <c r="E31" s="2">
        <v>1</v>
      </c>
      <c r="F31" s="2">
        <v>1</v>
      </c>
      <c r="G31" s="2">
        <v>1</v>
      </c>
      <c r="H31" s="2">
        <v>1</v>
      </c>
      <c r="I31" s="6">
        <f>SUM(D31:H31)</f>
        <v>5</v>
      </c>
      <c r="J31" s="7">
        <v>1</v>
      </c>
      <c r="K31" s="10" t="str">
        <f>IF(D31="","",VLOOKUP(J31,$I$96:$J$98,2,TRUE))</f>
        <v>І ур</v>
      </c>
    </row>
    <row r="32" spans="2:11" x14ac:dyDescent="0.25">
      <c r="B32" s="2">
        <v>24</v>
      </c>
      <c r="C32" s="2" t="s">
        <v>46</v>
      </c>
      <c r="D32" s="2">
        <v>2</v>
      </c>
      <c r="E32" s="2">
        <v>2</v>
      </c>
      <c r="F32" s="2">
        <v>2</v>
      </c>
      <c r="G32" s="2">
        <v>2</v>
      </c>
      <c r="H32" s="2">
        <v>1</v>
      </c>
      <c r="I32" s="6">
        <f>SUM(D32:H32)</f>
        <v>9</v>
      </c>
      <c r="J32" s="7">
        <v>1.8</v>
      </c>
      <c r="K32" s="10" t="str">
        <f>IF(D32="","",VLOOKUP(J32,$I$96:$J$98,2,TRUE))</f>
        <v>ІІ ур</v>
      </c>
    </row>
    <row r="33" spans="2:12" x14ac:dyDescent="0.25">
      <c r="B33" s="2">
        <v>25</v>
      </c>
      <c r="C33" s="2" t="s">
        <v>47</v>
      </c>
      <c r="D33" s="2">
        <v>1</v>
      </c>
      <c r="E33" s="2">
        <v>1</v>
      </c>
      <c r="F33" s="2">
        <v>1</v>
      </c>
      <c r="G33" s="2">
        <v>1</v>
      </c>
      <c r="H33" s="2">
        <v>1</v>
      </c>
      <c r="I33" s="6">
        <f>SUM(D33:H33)</f>
        <v>5</v>
      </c>
      <c r="J33" s="7">
        <v>1</v>
      </c>
      <c r="K33" s="10" t="str">
        <f>IF(D33="","",VLOOKUP(J33,$I$96:$J$98,2,TRUE))</f>
        <v>І ур</v>
      </c>
    </row>
    <row r="34" spans="2:12" x14ac:dyDescent="0.25">
      <c r="B34" s="2">
        <v>26</v>
      </c>
      <c r="C34" s="2" t="s">
        <v>48</v>
      </c>
      <c r="D34" s="2">
        <v>1</v>
      </c>
      <c r="E34" s="2">
        <v>1</v>
      </c>
      <c r="F34" s="2">
        <v>1</v>
      </c>
      <c r="G34" s="2">
        <v>1</v>
      </c>
      <c r="H34" s="2">
        <v>1</v>
      </c>
      <c r="I34" s="6">
        <f>SUM(D34:H34)</f>
        <v>5</v>
      </c>
      <c r="J34" s="7">
        <v>1</v>
      </c>
      <c r="K34" s="10" t="str">
        <f>IF(D34="","",VLOOKUP(J34,$I$96:$J$98,2,TRUE))</f>
        <v>І ур</v>
      </c>
    </row>
    <row r="35" spans="2:12" x14ac:dyDescent="0.25">
      <c r="B35" s="21"/>
      <c r="C35" s="21"/>
      <c r="D35" s="24"/>
      <c r="E35" s="24"/>
      <c r="F35" s="24"/>
      <c r="G35" s="24"/>
      <c r="H35" s="24"/>
      <c r="I35" s="24"/>
      <c r="J35" s="1" t="s">
        <v>6</v>
      </c>
      <c r="K35" s="1" t="s">
        <v>7</v>
      </c>
    </row>
    <row r="36" spans="2:12" x14ac:dyDescent="0.25">
      <c r="B36" s="22"/>
      <c r="C36" s="22"/>
      <c r="D36" s="28" t="s">
        <v>8</v>
      </c>
      <c r="E36" s="29"/>
      <c r="F36" s="29"/>
      <c r="G36" s="29"/>
      <c r="H36" s="29"/>
      <c r="I36" s="30"/>
      <c r="J36" s="8">
        <f>COUNTA(C9:C34)</f>
        <v>26</v>
      </c>
      <c r="K36" s="8">
        <v>100</v>
      </c>
    </row>
    <row r="37" spans="2:12" x14ac:dyDescent="0.25">
      <c r="B37" s="22"/>
      <c r="C37" s="22"/>
      <c r="D37" s="25" t="s">
        <v>12</v>
      </c>
      <c r="E37" s="26"/>
      <c r="F37" s="26"/>
      <c r="G37" s="26"/>
      <c r="H37" s="26"/>
      <c r="I37" s="27"/>
      <c r="J37" s="4">
        <f>COUNTIF(K9:K34,"І ур")</f>
        <v>16</v>
      </c>
      <c r="K37" s="3">
        <f>(J37/J36)*100</f>
        <v>61.53846153846154</v>
      </c>
    </row>
    <row r="38" spans="2:12" x14ac:dyDescent="0.25">
      <c r="B38" s="22"/>
      <c r="C38" s="22"/>
      <c r="D38" s="25" t="s">
        <v>13</v>
      </c>
      <c r="E38" s="26"/>
      <c r="F38" s="26"/>
      <c r="G38" s="26"/>
      <c r="H38" s="26"/>
      <c r="I38" s="27"/>
      <c r="J38" s="4">
        <f>COUNTIF(K9:K34,"ІІ ур")</f>
        <v>10</v>
      </c>
      <c r="K38" s="3">
        <f>(J38/J36)*100</f>
        <v>38.461538461538467</v>
      </c>
    </row>
    <row r="39" spans="2:12" x14ac:dyDescent="0.25">
      <c r="B39" s="23"/>
      <c r="C39" s="23"/>
      <c r="D39" s="25" t="s">
        <v>14</v>
      </c>
      <c r="E39" s="26"/>
      <c r="F39" s="26"/>
      <c r="G39" s="26"/>
      <c r="H39" s="26"/>
      <c r="I39" s="27"/>
      <c r="J39" s="4">
        <f>COUNTIF(K9:K34,"ІІІ ур")</f>
        <v>0</v>
      </c>
      <c r="K39" s="3">
        <f>(J39/J36)*100</f>
        <v>0</v>
      </c>
    </row>
    <row r="42" spans="2:12" x14ac:dyDescent="0.25">
      <c r="E42" s="5"/>
      <c r="F42" s="5"/>
      <c r="G42" s="5"/>
      <c r="H42" s="5"/>
      <c r="I42" s="5"/>
      <c r="J42" s="5"/>
      <c r="K42" s="5"/>
      <c r="L42" s="5"/>
    </row>
    <row r="96" spans="9:10" x14ac:dyDescent="0.25">
      <c r="I96" s="5">
        <v>1</v>
      </c>
      <c r="J96" s="5" t="s">
        <v>9</v>
      </c>
    </row>
    <row r="97" spans="9:10" x14ac:dyDescent="0.25">
      <c r="I97" s="5">
        <v>1.6</v>
      </c>
      <c r="J97" s="5" t="s">
        <v>10</v>
      </c>
    </row>
    <row r="98" spans="9:10" x14ac:dyDescent="0.25">
      <c r="I98" s="5">
        <v>2.6</v>
      </c>
      <c r="J98" s="5" t="s">
        <v>11</v>
      </c>
    </row>
  </sheetData>
  <autoFilter ref="K1:K42"/>
  <mergeCells count="17">
    <mergeCell ref="B35:B39"/>
    <mergeCell ref="C35:C39"/>
    <mergeCell ref="D35:I35"/>
    <mergeCell ref="D37:I37"/>
    <mergeCell ref="D38:I38"/>
    <mergeCell ref="D39:I39"/>
    <mergeCell ref="D36:I36"/>
    <mergeCell ref="A2:L2"/>
    <mergeCell ref="A3:L3"/>
    <mergeCell ref="A4:L4"/>
    <mergeCell ref="B6:K6"/>
    <mergeCell ref="B7:B8"/>
    <mergeCell ref="C7:C8"/>
    <mergeCell ref="D7:H7"/>
    <mergeCell ref="I7:I8"/>
    <mergeCell ref="J7:J8"/>
    <mergeCell ref="K7:K8"/>
  </mergeCells>
  <pageMargins left="0.7" right="0.7" top="0.75" bottom="0.75" header="0.3" footer="0.3"/>
  <pageSetup paperSize="9" scale="7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2:K44"/>
  <sheetViews>
    <sheetView zoomScale="68" zoomScaleNormal="68" workbookViewId="0">
      <selection activeCell="L8" sqref="L8"/>
    </sheetView>
  </sheetViews>
  <sheetFormatPr defaultRowHeight="15" x14ac:dyDescent="0.25"/>
  <cols>
    <col min="2" max="2" width="4.42578125" customWidth="1"/>
    <col min="3" max="3" width="20.140625" customWidth="1"/>
    <col min="4" max="4" width="6.7109375" customWidth="1"/>
    <col min="5" max="5" width="6.85546875" customWidth="1"/>
    <col min="6" max="6" width="8.28515625" customWidth="1"/>
    <col min="7" max="7" width="6.28515625" customWidth="1"/>
    <col min="8" max="8" width="9.140625" customWidth="1"/>
    <col min="9" max="9" width="7.28515625" customWidth="1"/>
    <col min="12" max="12" width="10" customWidth="1"/>
  </cols>
  <sheetData>
    <row r="2" ht="15" customHeight="1" x14ac:dyDescent="0.25"/>
    <row r="3" ht="15" customHeight="1" x14ac:dyDescent="0.25"/>
    <row r="4" ht="15" customHeight="1" x14ac:dyDescent="0.25"/>
    <row r="7" ht="15" customHeight="1" x14ac:dyDescent="0.25"/>
    <row r="8" ht="225" customHeight="1" x14ac:dyDescent="0.25"/>
    <row r="42" spans="10:11" x14ac:dyDescent="0.25">
      <c r="J42" s="5">
        <v>1</v>
      </c>
      <c r="K42" s="5" t="s">
        <v>9</v>
      </c>
    </row>
    <row r="43" spans="10:11" x14ac:dyDescent="0.25">
      <c r="J43" s="5">
        <v>1.6</v>
      </c>
      <c r="K43" s="5" t="s">
        <v>10</v>
      </c>
    </row>
    <row r="44" spans="10:11" x14ac:dyDescent="0.25">
      <c r="J44" s="5">
        <v>2.6</v>
      </c>
      <c r="K44" s="5" t="s">
        <v>11</v>
      </c>
    </row>
  </sheetData>
  <autoFilter ref="L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2:K39"/>
  <sheetViews>
    <sheetView zoomScale="78" zoomScaleNormal="78" workbookViewId="0">
      <selection activeCell="N8" sqref="N8"/>
    </sheetView>
  </sheetViews>
  <sheetFormatPr defaultRowHeight="15" x14ac:dyDescent="0.25"/>
  <cols>
    <col min="2" max="2" width="4.5703125" customWidth="1"/>
    <col min="3" max="3" width="27.28515625" customWidth="1"/>
    <col min="4" max="4" width="9.42578125" customWidth="1"/>
    <col min="5" max="5" width="7.85546875" customWidth="1"/>
    <col min="6" max="6" width="7.7109375" customWidth="1"/>
    <col min="7" max="7" width="7.42578125" customWidth="1"/>
    <col min="8" max="8" width="10.5703125" customWidth="1"/>
    <col min="9" max="9" width="6.140625" customWidth="1"/>
    <col min="10" max="10" width="6.28515625" customWidth="1"/>
    <col min="11" max="11" width="8.85546875" customWidth="1"/>
  </cols>
  <sheetData>
    <row r="2" ht="15" customHeight="1" x14ac:dyDescent="0.25"/>
    <row r="3" ht="15" customHeight="1" x14ac:dyDescent="0.25"/>
    <row r="4" ht="15" customHeight="1" x14ac:dyDescent="0.25"/>
    <row r="7" ht="15" customHeight="1" x14ac:dyDescent="0.25"/>
    <row r="8" ht="225" customHeight="1" x14ac:dyDescent="0.25"/>
    <row r="37" spans="10:11" x14ac:dyDescent="0.25">
      <c r="J37" s="5">
        <v>1</v>
      </c>
      <c r="K37" s="5" t="s">
        <v>9</v>
      </c>
    </row>
    <row r="38" spans="10:11" x14ac:dyDescent="0.25">
      <c r="J38" s="5">
        <v>1.6</v>
      </c>
      <c r="K38" s="5" t="s">
        <v>10</v>
      </c>
    </row>
    <row r="39" spans="10:11" x14ac:dyDescent="0.25">
      <c r="J39" s="5">
        <v>2.6</v>
      </c>
      <c r="K39" s="5" t="s">
        <v>11</v>
      </c>
    </row>
  </sheetData>
  <autoFilter ref="K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3-4 старт</vt:lpstr>
      <vt:lpstr>4-5 промежуток</vt:lpstr>
      <vt:lpstr>4-5 итог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2024-10-09T13:04:46Z</dcterms:modified>
</cp:coreProperties>
</file>