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00" windowHeight="7020"/>
  </bookViews>
  <sheets>
    <sheet name="3-4 старт" sheetId="4" r:id="rId1"/>
    <sheet name="4-5 промежуток" sheetId="5" r:id="rId2"/>
    <sheet name="4-5 итог" sheetId="6" r:id="rId3"/>
  </sheets>
  <definedNames>
    <definedName name="_xlnm._FilterDatabase" localSheetId="0" hidden="1">'3-4 старт'!$AJ$1:$AJ$46</definedName>
    <definedName name="_xlnm._FilterDatabase" localSheetId="2" hidden="1">'4-5 итог'!$AN$1:$AN$50</definedName>
    <definedName name="_xlnm._FilterDatabase" localSheetId="1" hidden="1">'4-5 промежуток'!$AP$1:$AP$45</definedName>
  </definedNames>
  <calcPr calcId="162913"/>
</workbook>
</file>

<file path=xl/calcChain.xml><?xml version="1.0" encoding="utf-8"?>
<calcChain xmlns="http://schemas.openxmlformats.org/spreadsheetml/2006/main">
  <c r="AF42" i="4" l="1"/>
  <c r="AK32" i="5" l="1"/>
  <c r="AL32" i="5" s="1"/>
  <c r="AM32" i="5" s="1"/>
  <c r="AK31" i="5"/>
  <c r="AL31" i="5"/>
  <c r="AM31" i="5"/>
  <c r="AK30" i="5"/>
  <c r="AL30" i="5" s="1"/>
  <c r="AM30" i="5" s="1"/>
  <c r="AK29" i="5"/>
  <c r="AL29" i="5" s="1"/>
  <c r="AM29" i="5" s="1"/>
  <c r="AK28" i="5"/>
  <c r="AL28" i="5" s="1"/>
  <c r="AM28" i="5" s="1"/>
  <c r="AK26" i="5"/>
  <c r="AL26" i="5" s="1"/>
  <c r="AM26" i="5" s="1"/>
  <c r="AK25" i="5"/>
  <c r="AL25" i="5" s="1"/>
  <c r="AM25" i="5" s="1"/>
  <c r="AN25" i="5"/>
  <c r="AO25" i="5" s="1"/>
  <c r="AP25" i="5" s="1"/>
  <c r="AK24" i="5"/>
  <c r="AL24" i="5" s="1"/>
  <c r="AM24" i="5" s="1"/>
  <c r="AN24" i="5"/>
  <c r="AO24" i="5" s="1"/>
  <c r="AP24" i="5" s="1"/>
  <c r="Y25" i="5"/>
  <c r="Z25" i="5" s="1"/>
  <c r="AA25" i="5" s="1"/>
  <c r="Y24" i="5"/>
  <c r="Z24" i="5"/>
  <c r="AA24" i="5" s="1"/>
  <c r="P28" i="5"/>
  <c r="Q28" i="5" s="1"/>
  <c r="R28" i="5" s="1"/>
  <c r="P26" i="5"/>
  <c r="Q26" i="5" s="1"/>
  <c r="R26" i="5" s="1"/>
  <c r="P25" i="5"/>
  <c r="Q25" i="5" s="1"/>
  <c r="R25" i="5" s="1"/>
  <c r="P24" i="5"/>
  <c r="Q24" i="5"/>
  <c r="R24" i="5"/>
  <c r="I32" i="5"/>
  <c r="J32" i="5" s="1"/>
  <c r="K32" i="5" s="1"/>
  <c r="I31" i="5"/>
  <c r="J31" i="5"/>
  <c r="K31" i="5"/>
  <c r="I30" i="5"/>
  <c r="J30" i="5" s="1"/>
  <c r="K30" i="5" s="1"/>
  <c r="I29" i="5"/>
  <c r="J29" i="5"/>
  <c r="K29" i="5"/>
  <c r="I28" i="5"/>
  <c r="J28" i="5" s="1"/>
  <c r="K28" i="5" s="1"/>
  <c r="I26" i="5"/>
  <c r="J26" i="5" s="1"/>
  <c r="K26" i="5" s="1"/>
  <c r="I25" i="5"/>
  <c r="J25" i="5" s="1"/>
  <c r="K25" i="5" s="1"/>
  <c r="I24" i="5"/>
  <c r="J24" i="5" s="1"/>
  <c r="K24" i="5" s="1"/>
  <c r="I23" i="5"/>
  <c r="J23" i="5"/>
  <c r="K23" i="5"/>
  <c r="P23" i="5"/>
  <c r="Q23" i="5" s="1"/>
  <c r="R23" i="5" s="1"/>
  <c r="Y23" i="5"/>
  <c r="Z23" i="5" s="1"/>
  <c r="AA23" i="5" s="1"/>
  <c r="AK23" i="5"/>
  <c r="AL23" i="5" s="1"/>
  <c r="AM23" i="5" s="1"/>
  <c r="AK22" i="5"/>
  <c r="AL22" i="5" s="1"/>
  <c r="AM22" i="5" s="1"/>
  <c r="AN22" i="5"/>
  <c r="AO22" i="5" s="1"/>
  <c r="AP22" i="5" s="1"/>
  <c r="Y22" i="5"/>
  <c r="Z22" i="5"/>
  <c r="AA22" i="5"/>
  <c r="P22" i="5"/>
  <c r="Q22" i="5" s="1"/>
  <c r="R22" i="5" s="1"/>
  <c r="I22" i="5"/>
  <c r="J22" i="5"/>
  <c r="K22" i="5"/>
  <c r="H34" i="4"/>
  <c r="I34" i="4" s="1"/>
  <c r="J34" i="4" s="1"/>
  <c r="P34" i="4"/>
  <c r="Q34" i="4" s="1"/>
  <c r="R34" i="4" s="1"/>
  <c r="V34" i="4"/>
  <c r="W34" i="4" s="1"/>
  <c r="AB34" i="4"/>
  <c r="AC34" i="4" s="1"/>
  <c r="AB33" i="4"/>
  <c r="AC33" i="4" s="1"/>
  <c r="V33" i="4"/>
  <c r="W33" i="4" s="1"/>
  <c r="P33" i="4"/>
  <c r="Q33" i="4" s="1"/>
  <c r="R33" i="4" s="1"/>
  <c r="H33" i="4"/>
  <c r="I33" i="4" s="1"/>
  <c r="J33" i="4" s="1"/>
  <c r="H32" i="4"/>
  <c r="I32" i="4" s="1"/>
  <c r="J32" i="4" s="1"/>
  <c r="P32" i="4"/>
  <c r="Q32" i="4" s="1"/>
  <c r="R32" i="4" s="1"/>
  <c r="V32" i="4"/>
  <c r="W32" i="4" s="1"/>
  <c r="AB32" i="4"/>
  <c r="AC32" i="4" s="1"/>
  <c r="AB31" i="4"/>
  <c r="AC31" i="4" s="1"/>
  <c r="V31" i="4"/>
  <c r="W31" i="4" s="1"/>
  <c r="P31" i="4"/>
  <c r="Q31" i="4" s="1"/>
  <c r="R31" i="4" s="1"/>
  <c r="H31" i="4"/>
  <c r="I31" i="4" s="1"/>
  <c r="H30" i="4"/>
  <c r="I30" i="4" s="1"/>
  <c r="P30" i="4"/>
  <c r="Q30" i="4" s="1"/>
  <c r="R30" i="4" s="1"/>
  <c r="V30" i="4"/>
  <c r="W30" i="4" s="1"/>
  <c r="AB30" i="4"/>
  <c r="AC30" i="4" s="1"/>
  <c r="AB29" i="4"/>
  <c r="AC29" i="4" s="1"/>
  <c r="V29" i="4"/>
  <c r="W29" i="4" s="1"/>
  <c r="P29" i="4"/>
  <c r="Q29" i="4" s="1"/>
  <c r="R29" i="4" s="1"/>
  <c r="H29" i="4"/>
  <c r="I29" i="4" s="1"/>
  <c r="J29" i="4" s="1"/>
  <c r="H28" i="4"/>
  <c r="I28" i="4" s="1"/>
  <c r="J28" i="4" s="1"/>
  <c r="P28" i="4"/>
  <c r="Q28" i="4" s="1"/>
  <c r="R28" i="4" s="1"/>
  <c r="V28" i="4"/>
  <c r="W28" i="4" s="1"/>
  <c r="X28" i="4" s="1"/>
  <c r="AB28" i="4"/>
  <c r="AC28" i="4" s="1"/>
  <c r="AB27" i="4"/>
  <c r="AC27" i="4" s="1"/>
  <c r="V27" i="4"/>
  <c r="W27" i="4" s="1"/>
  <c r="X27" i="4" s="1"/>
  <c r="P27" i="4"/>
  <c r="Q27" i="4" s="1"/>
  <c r="R27" i="4" s="1"/>
  <c r="H27" i="4"/>
  <c r="I27" i="4" s="1"/>
  <c r="J27" i="4" s="1"/>
  <c r="H26" i="4"/>
  <c r="P26" i="4"/>
  <c r="Q26" i="4" s="1"/>
  <c r="R26" i="4" s="1"/>
  <c r="V26" i="4"/>
  <c r="W26" i="4" s="1"/>
  <c r="AB26" i="4"/>
  <c r="AC26" i="4" s="1"/>
  <c r="AB25" i="4"/>
  <c r="AC25" i="4" s="1"/>
  <c r="V25" i="4"/>
  <c r="W25" i="4" s="1"/>
  <c r="P25" i="4"/>
  <c r="Q25" i="4" s="1"/>
  <c r="R25" i="4" s="1"/>
  <c r="H25" i="4"/>
  <c r="I25" i="4" s="1"/>
  <c r="J25" i="4" s="1"/>
  <c r="H24" i="4"/>
  <c r="I24" i="4" s="1"/>
  <c r="P24" i="4"/>
  <c r="Q24" i="4" s="1"/>
  <c r="R24" i="4" s="1"/>
  <c r="V24" i="4"/>
  <c r="W24" i="4" s="1"/>
  <c r="AB24" i="4"/>
  <c r="AC24" i="4" s="1"/>
  <c r="AB23" i="4"/>
  <c r="AC23" i="4" s="1"/>
  <c r="V23" i="4"/>
  <c r="W23" i="4" s="1"/>
  <c r="P23" i="4"/>
  <c r="Q23" i="4" s="1"/>
  <c r="R23" i="4" s="1"/>
  <c r="H23" i="4"/>
  <c r="I23" i="4" s="1"/>
  <c r="J23" i="4" s="1"/>
  <c r="AI38" i="6"/>
  <c r="AJ38" i="6" s="1"/>
  <c r="AA38" i="6"/>
  <c r="AB38" i="6" s="1"/>
  <c r="R38" i="6"/>
  <c r="S38" i="6" s="1"/>
  <c r="I38" i="6"/>
  <c r="J38" i="6" s="1"/>
  <c r="AE30" i="4" l="1"/>
  <c r="AF30" i="4" s="1"/>
  <c r="AE34" i="4"/>
  <c r="AF34" i="4" s="1"/>
  <c r="AG34" i="4" s="1"/>
  <c r="AE23" i="4"/>
  <c r="AF23" i="4" s="1"/>
  <c r="AG23" i="4" s="1"/>
  <c r="AE26" i="4"/>
  <c r="AF26" i="4" s="1"/>
  <c r="I26" i="4"/>
  <c r="J26" i="4" s="1"/>
  <c r="AE32" i="4"/>
  <c r="AF32" i="4" s="1"/>
  <c r="AG32" i="4" s="1"/>
  <c r="AE27" i="4"/>
  <c r="AF27" i="4" s="1"/>
  <c r="AG27" i="4" s="1"/>
  <c r="AE33" i="4"/>
  <c r="AF33" i="4" s="1"/>
  <c r="AE25" i="4"/>
  <c r="AF25" i="4" s="1"/>
  <c r="AG25" i="4" s="1"/>
  <c r="AE28" i="4"/>
  <c r="AF28" i="4" s="1"/>
  <c r="AG28" i="4" s="1"/>
  <c r="AE31" i="4"/>
  <c r="AF31" i="4" s="1"/>
  <c r="AE24" i="4"/>
  <c r="AF24" i="4" s="1"/>
  <c r="AE29" i="4"/>
  <c r="AF29" i="4" s="1"/>
  <c r="AG29" i="4" s="1"/>
  <c r="AN23" i="5"/>
  <c r="AO23" i="5" s="1"/>
  <c r="AP23" i="5" s="1"/>
  <c r="AM45" i="6"/>
  <c r="AJ40" i="6"/>
  <c r="AB40" i="6"/>
  <c r="S40" i="6"/>
  <c r="J40" i="6"/>
  <c r="AO40" i="5"/>
  <c r="AL35" i="5"/>
  <c r="Z35" i="5"/>
  <c r="Q35" i="5"/>
  <c r="J35" i="5"/>
  <c r="Q37" i="4"/>
  <c r="I37" i="4"/>
  <c r="AI10" i="6" l="1"/>
  <c r="AJ10" i="6" s="1"/>
  <c r="AK10" i="6" s="1"/>
  <c r="AI26" i="6"/>
  <c r="AJ26" i="6" s="1"/>
  <c r="AK26" i="6" s="1"/>
  <c r="AI27" i="6"/>
  <c r="AJ27" i="6" s="1"/>
  <c r="AK27" i="6" s="1"/>
  <c r="AI28" i="6"/>
  <c r="AJ28" i="6" s="1"/>
  <c r="AK28" i="6" s="1"/>
  <c r="AI29" i="6"/>
  <c r="AJ29" i="6" s="1"/>
  <c r="AK29" i="6" s="1"/>
  <c r="AI30" i="6"/>
  <c r="AJ30" i="6" s="1"/>
  <c r="AK30" i="6" s="1"/>
  <c r="AI31" i="6"/>
  <c r="AJ31" i="6" s="1"/>
  <c r="AK31" i="6" s="1"/>
  <c r="AI32" i="6"/>
  <c r="AJ32" i="6" s="1"/>
  <c r="AK32" i="6" s="1"/>
  <c r="AI33" i="6"/>
  <c r="AJ33" i="6" s="1"/>
  <c r="AK33" i="6" s="1"/>
  <c r="AI34" i="6"/>
  <c r="AJ34" i="6" s="1"/>
  <c r="AK34" i="6" s="1"/>
  <c r="AI35" i="6"/>
  <c r="AJ35" i="6" s="1"/>
  <c r="AK35" i="6" s="1"/>
  <c r="AI36" i="6"/>
  <c r="AJ36" i="6" s="1"/>
  <c r="AK36" i="6" s="1"/>
  <c r="AI37" i="6"/>
  <c r="AJ37" i="6" s="1"/>
  <c r="AK37" i="6" s="1"/>
  <c r="AK38" i="6"/>
  <c r="AA10" i="6"/>
  <c r="AB10" i="6" s="1"/>
  <c r="AC10" i="6" s="1"/>
  <c r="AA26" i="6"/>
  <c r="AB26" i="6" s="1"/>
  <c r="AC26" i="6" s="1"/>
  <c r="AA27" i="6"/>
  <c r="AB27" i="6" s="1"/>
  <c r="AC27" i="6" s="1"/>
  <c r="AA28" i="6"/>
  <c r="AB28" i="6" s="1"/>
  <c r="AC28" i="6" s="1"/>
  <c r="AA29" i="6"/>
  <c r="AB29" i="6" s="1"/>
  <c r="AC29" i="6" s="1"/>
  <c r="AA30" i="6"/>
  <c r="AB30" i="6" s="1"/>
  <c r="AC30" i="6" s="1"/>
  <c r="AA31" i="6"/>
  <c r="AB31" i="6" s="1"/>
  <c r="AC31" i="6" s="1"/>
  <c r="AA32" i="6"/>
  <c r="AB32" i="6" s="1"/>
  <c r="AC32" i="6" s="1"/>
  <c r="AA33" i="6"/>
  <c r="AB33" i="6" s="1"/>
  <c r="AC33" i="6" s="1"/>
  <c r="AA34" i="6"/>
  <c r="AB34" i="6" s="1"/>
  <c r="AC34" i="6" s="1"/>
  <c r="AA35" i="6"/>
  <c r="AB35" i="6" s="1"/>
  <c r="AC35" i="6" s="1"/>
  <c r="AA36" i="6"/>
  <c r="AB36" i="6" s="1"/>
  <c r="AC36" i="6" s="1"/>
  <c r="AA37" i="6"/>
  <c r="AB37" i="6" s="1"/>
  <c r="AC37" i="6" s="1"/>
  <c r="AC38" i="6"/>
  <c r="R10" i="6"/>
  <c r="S10" i="6" s="1"/>
  <c r="T10" i="6" s="1"/>
  <c r="R26" i="6"/>
  <c r="S26" i="6" s="1"/>
  <c r="T26" i="6" s="1"/>
  <c r="R27" i="6"/>
  <c r="S27" i="6" s="1"/>
  <c r="T27" i="6" s="1"/>
  <c r="R28" i="6"/>
  <c r="S28" i="6" s="1"/>
  <c r="T28" i="6" s="1"/>
  <c r="R29" i="6"/>
  <c r="S29" i="6" s="1"/>
  <c r="T29" i="6" s="1"/>
  <c r="R30" i="6"/>
  <c r="S30" i="6" s="1"/>
  <c r="T30" i="6" s="1"/>
  <c r="R31" i="6"/>
  <c r="S31" i="6" s="1"/>
  <c r="T31" i="6" s="1"/>
  <c r="R32" i="6"/>
  <c r="S32" i="6" s="1"/>
  <c r="T32" i="6" s="1"/>
  <c r="R33" i="6"/>
  <c r="S33" i="6" s="1"/>
  <c r="T33" i="6" s="1"/>
  <c r="R34" i="6"/>
  <c r="S34" i="6" s="1"/>
  <c r="T34" i="6" s="1"/>
  <c r="R35" i="6"/>
  <c r="S35" i="6" s="1"/>
  <c r="T35" i="6" s="1"/>
  <c r="R36" i="6"/>
  <c r="S36" i="6" s="1"/>
  <c r="T36" i="6" s="1"/>
  <c r="R37" i="6"/>
  <c r="S37" i="6" s="1"/>
  <c r="T37" i="6" s="1"/>
  <c r="T38" i="6"/>
  <c r="I10" i="6"/>
  <c r="J10" i="6" s="1"/>
  <c r="K10" i="6" s="1"/>
  <c r="I26" i="6"/>
  <c r="J26" i="6" s="1"/>
  <c r="K26" i="6" s="1"/>
  <c r="I27" i="6"/>
  <c r="J27" i="6" s="1"/>
  <c r="K27" i="6" s="1"/>
  <c r="I28" i="6"/>
  <c r="J28" i="6" s="1"/>
  <c r="K28" i="6" s="1"/>
  <c r="I29" i="6"/>
  <c r="J29" i="6" s="1"/>
  <c r="K29" i="6" s="1"/>
  <c r="I30" i="6"/>
  <c r="J30" i="6" s="1"/>
  <c r="K30" i="6" s="1"/>
  <c r="I31" i="6"/>
  <c r="J31" i="6" s="1"/>
  <c r="K31" i="6" s="1"/>
  <c r="I32" i="6"/>
  <c r="J32" i="6" s="1"/>
  <c r="K32" i="6" s="1"/>
  <c r="I33" i="6"/>
  <c r="J33" i="6" s="1"/>
  <c r="K33" i="6" s="1"/>
  <c r="I34" i="6"/>
  <c r="J34" i="6" s="1"/>
  <c r="K34" i="6" s="1"/>
  <c r="I35" i="6"/>
  <c r="J35" i="6" s="1"/>
  <c r="K35" i="6" s="1"/>
  <c r="I36" i="6"/>
  <c r="J36" i="6" s="1"/>
  <c r="K36" i="6" s="1"/>
  <c r="I37" i="6"/>
  <c r="J37" i="6" s="1"/>
  <c r="K37" i="6" s="1"/>
  <c r="K38" i="6"/>
  <c r="AI9" i="6"/>
  <c r="AJ9" i="6" s="1"/>
  <c r="AK9" i="6" s="1"/>
  <c r="AA9" i="6"/>
  <c r="AB9" i="6" s="1"/>
  <c r="AC9" i="6" s="1"/>
  <c r="R9" i="6"/>
  <c r="S9" i="6" s="1"/>
  <c r="T9" i="6" s="1"/>
  <c r="I9" i="6"/>
  <c r="J9" i="6" s="1"/>
  <c r="K9" i="6" s="1"/>
  <c r="AK10" i="5"/>
  <c r="AL10" i="5" s="1"/>
  <c r="AM10" i="5" s="1"/>
  <c r="AK11" i="5"/>
  <c r="AL11" i="5" s="1"/>
  <c r="AM11" i="5" s="1"/>
  <c r="AK12" i="5"/>
  <c r="AL12" i="5" s="1"/>
  <c r="AM12" i="5" s="1"/>
  <c r="AK13" i="5"/>
  <c r="AL13" i="5" s="1"/>
  <c r="AM13" i="5" s="1"/>
  <c r="AK14" i="5"/>
  <c r="AL14" i="5" s="1"/>
  <c r="AM14" i="5" s="1"/>
  <c r="AK15" i="5"/>
  <c r="AL15" i="5" s="1"/>
  <c r="AM15" i="5" s="1"/>
  <c r="AK16" i="5"/>
  <c r="AL16" i="5" s="1"/>
  <c r="AM16" i="5" s="1"/>
  <c r="AK17" i="5"/>
  <c r="AL17" i="5" s="1"/>
  <c r="AM17" i="5" s="1"/>
  <c r="AK18" i="5"/>
  <c r="AL18" i="5" s="1"/>
  <c r="AM18" i="5" s="1"/>
  <c r="AK19" i="5"/>
  <c r="AK20" i="5"/>
  <c r="AL20" i="5" s="1"/>
  <c r="AM20" i="5" s="1"/>
  <c r="AK21" i="5"/>
  <c r="AL21" i="5" s="1"/>
  <c r="AM21" i="5" s="1"/>
  <c r="AK27" i="5"/>
  <c r="AL27" i="5" s="1"/>
  <c r="AM27" i="5" s="1"/>
  <c r="AK33" i="5"/>
  <c r="Y10" i="5"/>
  <c r="Z10" i="5" s="1"/>
  <c r="AA10" i="5" s="1"/>
  <c r="Y11" i="5"/>
  <c r="Z11" i="5" s="1"/>
  <c r="AA11" i="5" s="1"/>
  <c r="Y12" i="5"/>
  <c r="Z12" i="5" s="1"/>
  <c r="AA12" i="5" s="1"/>
  <c r="Y13" i="5"/>
  <c r="Z13" i="5" s="1"/>
  <c r="AA13" i="5" s="1"/>
  <c r="Y14" i="5"/>
  <c r="Z14" i="5" s="1"/>
  <c r="AA14" i="5" s="1"/>
  <c r="Y15" i="5"/>
  <c r="Z15" i="5" s="1"/>
  <c r="AA15" i="5" s="1"/>
  <c r="Y16" i="5"/>
  <c r="Z16" i="5" s="1"/>
  <c r="AA16" i="5" s="1"/>
  <c r="Y17" i="5"/>
  <c r="Z17" i="5" s="1"/>
  <c r="AA17" i="5" s="1"/>
  <c r="Y18" i="5"/>
  <c r="Z18" i="5" s="1"/>
  <c r="AA18" i="5" s="1"/>
  <c r="Y19" i="5"/>
  <c r="Z19" i="5" s="1"/>
  <c r="AA19" i="5" s="1"/>
  <c r="Y20" i="5"/>
  <c r="Z20" i="5" s="1"/>
  <c r="AA20" i="5" s="1"/>
  <c r="Y21" i="5"/>
  <c r="Z21" i="5" s="1"/>
  <c r="AA21" i="5" s="1"/>
  <c r="Y27" i="5"/>
  <c r="Z27" i="5" s="1"/>
  <c r="AA27" i="5" s="1"/>
  <c r="Y33" i="5"/>
  <c r="Z33" i="5" s="1"/>
  <c r="AA33" i="5" s="1"/>
  <c r="P10" i="5"/>
  <c r="Q10" i="5" s="1"/>
  <c r="R10" i="5" s="1"/>
  <c r="P11" i="5"/>
  <c r="Q11" i="5" s="1"/>
  <c r="R11" i="5" s="1"/>
  <c r="P12" i="5"/>
  <c r="Q12" i="5" s="1"/>
  <c r="R12" i="5" s="1"/>
  <c r="P13" i="5"/>
  <c r="Q13" i="5" s="1"/>
  <c r="R13" i="5" s="1"/>
  <c r="P14" i="5"/>
  <c r="Q14" i="5" s="1"/>
  <c r="R14" i="5" s="1"/>
  <c r="P15" i="5"/>
  <c r="Q15" i="5" s="1"/>
  <c r="R15" i="5" s="1"/>
  <c r="P16" i="5"/>
  <c r="Q16" i="5" s="1"/>
  <c r="R16" i="5" s="1"/>
  <c r="P17" i="5"/>
  <c r="Q17" i="5" s="1"/>
  <c r="R17" i="5" s="1"/>
  <c r="P18" i="5"/>
  <c r="Q18" i="5" s="1"/>
  <c r="R18" i="5" s="1"/>
  <c r="P19" i="5"/>
  <c r="Q19" i="5" s="1"/>
  <c r="R19" i="5" s="1"/>
  <c r="P20" i="5"/>
  <c r="Q20" i="5" s="1"/>
  <c r="R20" i="5" s="1"/>
  <c r="P21" i="5"/>
  <c r="Q21" i="5" s="1"/>
  <c r="R21" i="5" s="1"/>
  <c r="P27" i="5"/>
  <c r="Q27" i="5" s="1"/>
  <c r="R27" i="5" s="1"/>
  <c r="P33" i="5"/>
  <c r="Q33" i="5" s="1"/>
  <c r="R33" i="5" s="1"/>
  <c r="I10" i="5"/>
  <c r="I11" i="5"/>
  <c r="J11" i="5" s="1"/>
  <c r="K11" i="5" s="1"/>
  <c r="I12" i="5"/>
  <c r="I13" i="5"/>
  <c r="I14" i="5"/>
  <c r="I15" i="5"/>
  <c r="J15" i="5" s="1"/>
  <c r="K15" i="5" s="1"/>
  <c r="I16" i="5"/>
  <c r="I17" i="5"/>
  <c r="I18" i="5"/>
  <c r="I19" i="5"/>
  <c r="J19" i="5" s="1"/>
  <c r="K19" i="5" s="1"/>
  <c r="I20" i="5"/>
  <c r="I21" i="5"/>
  <c r="I27" i="5"/>
  <c r="I33" i="5"/>
  <c r="J33" i="5" s="1"/>
  <c r="K33" i="5" s="1"/>
  <c r="AK9" i="5"/>
  <c r="AL9" i="5" s="1"/>
  <c r="AM9" i="5" s="1"/>
  <c r="Y9" i="5"/>
  <c r="Z9" i="5" s="1"/>
  <c r="AA9" i="5" s="1"/>
  <c r="P9" i="5"/>
  <c r="Q9" i="5" s="1"/>
  <c r="R9" i="5" s="1"/>
  <c r="I9" i="5"/>
  <c r="AL38" i="6" l="1"/>
  <c r="Z36" i="5"/>
  <c r="AA36" i="5" s="1"/>
  <c r="AA38" i="5"/>
  <c r="AA37" i="5"/>
  <c r="AN27" i="5"/>
  <c r="AO27" i="5" s="1"/>
  <c r="AP27" i="5" s="1"/>
  <c r="AN18" i="5"/>
  <c r="AO18" i="5" s="1"/>
  <c r="AP18" i="5" s="1"/>
  <c r="AN14" i="5"/>
  <c r="AO14" i="5" s="1"/>
  <c r="AP14" i="5" s="1"/>
  <c r="AN10" i="5"/>
  <c r="AO10" i="5" s="1"/>
  <c r="AP10" i="5" s="1"/>
  <c r="R37" i="5"/>
  <c r="R38" i="5"/>
  <c r="Q36" i="5"/>
  <c r="R36" i="5" s="1"/>
  <c r="AK43" i="6"/>
  <c r="AJ41" i="6"/>
  <c r="AK41" i="6" s="1"/>
  <c r="AJ42" i="6"/>
  <c r="AK42" i="6" s="1"/>
  <c r="S41" i="6"/>
  <c r="T41" i="6" s="1"/>
  <c r="S42" i="6"/>
  <c r="T42" i="6" s="1"/>
  <c r="T43" i="6"/>
  <c r="AB42" i="6"/>
  <c r="AC42" i="6" s="1"/>
  <c r="AC43" i="6"/>
  <c r="AB41" i="6"/>
  <c r="AC41" i="6" s="1"/>
  <c r="J42" i="6"/>
  <c r="K42" i="6" s="1"/>
  <c r="J41" i="6"/>
  <c r="K41" i="6" s="1"/>
  <c r="K43" i="6"/>
  <c r="AN21" i="5"/>
  <c r="AO21" i="5" s="1"/>
  <c r="AP21" i="5" s="1"/>
  <c r="AN17" i="5"/>
  <c r="AO17" i="5" s="1"/>
  <c r="AP17" i="5" s="1"/>
  <c r="AN13" i="5"/>
  <c r="AO13" i="5" s="1"/>
  <c r="AP13" i="5" s="1"/>
  <c r="AN20" i="5"/>
  <c r="AO20" i="5" s="1"/>
  <c r="AP20" i="5" s="1"/>
  <c r="AN16" i="5"/>
  <c r="AO16" i="5" s="1"/>
  <c r="AP16" i="5" s="1"/>
  <c r="AN12" i="5"/>
  <c r="AO12" i="5" s="1"/>
  <c r="AP12" i="5" s="1"/>
  <c r="J18" i="5"/>
  <c r="K18" i="5" s="1"/>
  <c r="AN9" i="5"/>
  <c r="J27" i="5"/>
  <c r="K27" i="5" s="1"/>
  <c r="J14" i="5"/>
  <c r="K14" i="5" s="1"/>
  <c r="J10" i="5"/>
  <c r="K10" i="5" s="1"/>
  <c r="AN33" i="5"/>
  <c r="AO33" i="5" s="1"/>
  <c r="AP33" i="5" s="1"/>
  <c r="AN19" i="5"/>
  <c r="AO19" i="5" s="1"/>
  <c r="AP19" i="5" s="1"/>
  <c r="J9" i="5"/>
  <c r="K9" i="5" s="1"/>
  <c r="AL33" i="5"/>
  <c r="AM33" i="5" s="1"/>
  <c r="AN15" i="5"/>
  <c r="AO15" i="5" s="1"/>
  <c r="AP15" i="5" s="1"/>
  <c r="AN11" i="5"/>
  <c r="AO11" i="5" s="1"/>
  <c r="AP11" i="5" s="1"/>
  <c r="AL19" i="5"/>
  <c r="AM19" i="5" s="1"/>
  <c r="AL38" i="5" s="1"/>
  <c r="AM38" i="5" s="1"/>
  <c r="J21" i="5"/>
  <c r="K21" i="5" s="1"/>
  <c r="J17" i="5"/>
  <c r="K17" i="5" s="1"/>
  <c r="J13" i="5"/>
  <c r="K13" i="5" s="1"/>
  <c r="J20" i="5"/>
  <c r="K20" i="5" s="1"/>
  <c r="J16" i="5"/>
  <c r="K16" i="5" s="1"/>
  <c r="J12" i="5"/>
  <c r="K12" i="5" s="1"/>
  <c r="AB10" i="4"/>
  <c r="AC10" i="4" s="1"/>
  <c r="AB11" i="4"/>
  <c r="AC11" i="4" s="1"/>
  <c r="AB12" i="4"/>
  <c r="AC12" i="4" s="1"/>
  <c r="AB13" i="4"/>
  <c r="AC13" i="4" s="1"/>
  <c r="AB14" i="4"/>
  <c r="AC14" i="4" s="1"/>
  <c r="AB15" i="4"/>
  <c r="AC15" i="4" s="1"/>
  <c r="AB16" i="4"/>
  <c r="AC16" i="4" s="1"/>
  <c r="AB17" i="4"/>
  <c r="AC17" i="4" s="1"/>
  <c r="AB18" i="4"/>
  <c r="AC18" i="4" s="1"/>
  <c r="AB19" i="4"/>
  <c r="AC19" i="4" s="1"/>
  <c r="AB20" i="4"/>
  <c r="AC20" i="4" s="1"/>
  <c r="AB21" i="4"/>
  <c r="AC21" i="4" s="1"/>
  <c r="AB22" i="4"/>
  <c r="AC22" i="4" s="1"/>
  <c r="AB9" i="4"/>
  <c r="AC9" i="4" s="1"/>
  <c r="V10" i="4"/>
  <c r="W10" i="4" s="1"/>
  <c r="X10" i="4" s="1"/>
  <c r="V11" i="4"/>
  <c r="W11" i="4" s="1"/>
  <c r="V12" i="4"/>
  <c r="W12" i="4" s="1"/>
  <c r="V13" i="4"/>
  <c r="W13" i="4" s="1"/>
  <c r="V14" i="4"/>
  <c r="W14" i="4" s="1"/>
  <c r="V15" i="4"/>
  <c r="W15" i="4" s="1"/>
  <c r="V16" i="4"/>
  <c r="W16" i="4" s="1"/>
  <c r="V17" i="4"/>
  <c r="W17" i="4" s="1"/>
  <c r="V18" i="4"/>
  <c r="W18" i="4" s="1"/>
  <c r="V19" i="4"/>
  <c r="W19" i="4" s="1"/>
  <c r="V20" i="4"/>
  <c r="W20" i="4" s="1"/>
  <c r="V21" i="4"/>
  <c r="W21" i="4" s="1"/>
  <c r="V22" i="4"/>
  <c r="W22" i="4" s="1"/>
  <c r="V35" i="4"/>
  <c r="P10" i="4"/>
  <c r="Q10" i="4" s="1"/>
  <c r="R10" i="4" s="1"/>
  <c r="P11" i="4"/>
  <c r="Q11" i="4" s="1"/>
  <c r="R11" i="4" s="1"/>
  <c r="P12" i="4"/>
  <c r="Q12" i="4" s="1"/>
  <c r="R12" i="4" s="1"/>
  <c r="P13" i="4"/>
  <c r="Q13" i="4" s="1"/>
  <c r="R13" i="4" s="1"/>
  <c r="P14" i="4"/>
  <c r="Q14" i="4" s="1"/>
  <c r="R14" i="4" s="1"/>
  <c r="P15" i="4"/>
  <c r="Q15" i="4" s="1"/>
  <c r="R15" i="4" s="1"/>
  <c r="P16" i="4"/>
  <c r="Q16" i="4" s="1"/>
  <c r="R16" i="4" s="1"/>
  <c r="P17" i="4"/>
  <c r="Q17" i="4" s="1"/>
  <c r="R17" i="4" s="1"/>
  <c r="P18" i="4"/>
  <c r="Q18" i="4" s="1"/>
  <c r="R18" i="4" s="1"/>
  <c r="P19" i="4"/>
  <c r="Q19" i="4" s="1"/>
  <c r="R19" i="4" s="1"/>
  <c r="P20" i="4"/>
  <c r="Q20" i="4" s="1"/>
  <c r="R20" i="4" s="1"/>
  <c r="P21" i="4"/>
  <c r="Q21" i="4" s="1"/>
  <c r="R21" i="4" s="1"/>
  <c r="P22" i="4"/>
  <c r="Q22" i="4" s="1"/>
  <c r="R22" i="4" s="1"/>
  <c r="P35" i="4"/>
  <c r="Q35" i="4" s="1"/>
  <c r="R35" i="4" s="1"/>
  <c r="H10" i="4"/>
  <c r="H11" i="4"/>
  <c r="H12" i="4"/>
  <c r="H13" i="4"/>
  <c r="I13" i="4" s="1"/>
  <c r="J13" i="4" s="1"/>
  <c r="H14" i="4"/>
  <c r="H15" i="4"/>
  <c r="H16" i="4"/>
  <c r="H17" i="4"/>
  <c r="I17" i="4" s="1"/>
  <c r="J17" i="4" s="1"/>
  <c r="H18" i="4"/>
  <c r="H19" i="4"/>
  <c r="H20" i="4"/>
  <c r="H21" i="4"/>
  <c r="I21" i="4" s="1"/>
  <c r="J21" i="4" s="1"/>
  <c r="H22" i="4"/>
  <c r="H35" i="4"/>
  <c r="W9" i="4"/>
  <c r="P9" i="4"/>
  <c r="Q9" i="4" s="1"/>
  <c r="H9" i="4"/>
  <c r="R9" i="4" l="1"/>
  <c r="Q39" i="4" s="1"/>
  <c r="AL37" i="5"/>
  <c r="AM37" i="5" s="1"/>
  <c r="AO9" i="5"/>
  <c r="AP9" i="5" s="1"/>
  <c r="AL36" i="5"/>
  <c r="AM36" i="5" s="1"/>
  <c r="J36" i="5"/>
  <c r="K36" i="5" s="1"/>
  <c r="J37" i="5"/>
  <c r="K37" i="5" s="1"/>
  <c r="J38" i="5"/>
  <c r="K38" i="5" s="1"/>
  <c r="I9" i="4"/>
  <c r="J9" i="4" s="1"/>
  <c r="I35" i="4"/>
  <c r="J35" i="4" s="1"/>
  <c r="AE21" i="4"/>
  <c r="AF21" i="4" s="1"/>
  <c r="I19" i="4"/>
  <c r="J19" i="4" s="1"/>
  <c r="AE17" i="4"/>
  <c r="AF17" i="4" s="1"/>
  <c r="AG17" i="4" s="1"/>
  <c r="I15" i="4"/>
  <c r="J15" i="4" s="1"/>
  <c r="AE13" i="4"/>
  <c r="AF13" i="4" s="1"/>
  <c r="AG13" i="4" s="1"/>
  <c r="I11" i="4"/>
  <c r="J11" i="4" s="1"/>
  <c r="I22" i="4"/>
  <c r="J22" i="4" s="1"/>
  <c r="I18" i="4"/>
  <c r="J18" i="4" s="1"/>
  <c r="I14" i="4"/>
  <c r="J14" i="4" s="1"/>
  <c r="I10" i="4"/>
  <c r="J10" i="4" s="1"/>
  <c r="AF9" i="4"/>
  <c r="AG9" i="4" s="1"/>
  <c r="AE35" i="4"/>
  <c r="AF35" i="4" s="1"/>
  <c r="AE19" i="4"/>
  <c r="AF19" i="4" s="1"/>
  <c r="AG19" i="4" s="1"/>
  <c r="AE15" i="4"/>
  <c r="AF15" i="4" s="1"/>
  <c r="AG15" i="4" s="1"/>
  <c r="AE11" i="4"/>
  <c r="AF11" i="4" s="1"/>
  <c r="AE20" i="4"/>
  <c r="AF20" i="4" s="1"/>
  <c r="AG20" i="4" s="1"/>
  <c r="AE16" i="4"/>
  <c r="AF16" i="4" s="1"/>
  <c r="AE12" i="4"/>
  <c r="AF12" i="4" s="1"/>
  <c r="AG12" i="4" s="1"/>
  <c r="AE22" i="4"/>
  <c r="AF22" i="4" s="1"/>
  <c r="AG22" i="4" s="1"/>
  <c r="AE18" i="4"/>
  <c r="AF18" i="4" s="1"/>
  <c r="AG18" i="4" s="1"/>
  <c r="AE14" i="4"/>
  <c r="AF14" i="4" s="1"/>
  <c r="AE10" i="4"/>
  <c r="AF10" i="4" s="1"/>
  <c r="I20" i="4"/>
  <c r="J20" i="4" s="1"/>
  <c r="I16" i="4"/>
  <c r="J16" i="4" s="1"/>
  <c r="I12" i="4"/>
  <c r="J12" i="4" s="1"/>
  <c r="Q38" i="4" l="1"/>
  <c r="Q40" i="4"/>
  <c r="R40" i="4" s="1"/>
  <c r="AO41" i="5"/>
  <c r="AP41" i="5" s="1"/>
  <c r="AP42" i="5"/>
  <c r="AP43" i="5"/>
  <c r="I40" i="4"/>
  <c r="J40" i="4" s="1"/>
  <c r="I38" i="4"/>
  <c r="I39" i="4"/>
  <c r="AM38" i="6"/>
  <c r="AN38" i="6" s="1"/>
  <c r="AM37" i="6"/>
  <c r="AN37" i="6" s="1"/>
  <c r="AL37" i="6"/>
  <c r="AM36" i="6"/>
  <c r="AN36" i="6" s="1"/>
  <c r="AL36" i="6"/>
  <c r="AM35" i="6"/>
  <c r="AN35" i="6" s="1"/>
  <c r="AL35" i="6"/>
  <c r="AM34" i="6"/>
  <c r="AN34" i="6" s="1"/>
  <c r="AL34" i="6"/>
  <c r="AM33" i="6"/>
  <c r="AN33" i="6" s="1"/>
  <c r="AL33" i="6"/>
  <c r="AM32" i="6"/>
  <c r="AN32" i="6" s="1"/>
  <c r="AL32" i="6"/>
  <c r="AM31" i="6"/>
  <c r="AN31" i="6" s="1"/>
  <c r="AL31" i="6"/>
  <c r="AM30" i="6"/>
  <c r="AN30" i="6" s="1"/>
  <c r="AL30" i="6"/>
  <c r="AM29" i="6"/>
  <c r="AN29" i="6" s="1"/>
  <c r="AL29" i="6"/>
  <c r="AM28" i="6"/>
  <c r="AN28" i="6" s="1"/>
  <c r="AL28" i="6"/>
  <c r="AM27" i="6"/>
  <c r="AN27" i="6" s="1"/>
  <c r="AL27" i="6"/>
  <c r="AM26" i="6"/>
  <c r="AN26" i="6" s="1"/>
  <c r="AL26" i="6"/>
  <c r="AM10" i="6"/>
  <c r="AN10" i="6" s="1"/>
  <c r="AL10" i="6"/>
  <c r="AM9" i="6"/>
  <c r="AN9" i="6" s="1"/>
  <c r="AL9" i="6"/>
  <c r="AM46" i="6" l="1"/>
  <c r="AN46" i="6" s="1"/>
  <c r="AM47" i="6"/>
  <c r="AN47" i="6" s="1"/>
  <c r="AN48" i="6"/>
</calcChain>
</file>

<file path=xl/sharedStrings.xml><?xml version="1.0" encoding="utf-8"?>
<sst xmlns="http://schemas.openxmlformats.org/spreadsheetml/2006/main" count="474" uniqueCount="146">
  <si>
    <t xml:space="preserve">Лист наблюдения  </t>
  </si>
  <si>
    <t>Образовательная область "Творчество"</t>
  </si>
  <si>
    <t>№</t>
  </si>
  <si>
    <t>Ф.И.ребенка</t>
  </si>
  <si>
    <t>Рисование</t>
  </si>
  <si>
    <t>Лепка</t>
  </si>
  <si>
    <t>Аппликация</t>
  </si>
  <si>
    <t>Музыка</t>
  </si>
  <si>
    <t>Общее количество баллов</t>
  </si>
  <si>
    <t>Средний балл</t>
  </si>
  <si>
    <t xml:space="preserve">Уровень усвоения Типовой программы </t>
  </si>
  <si>
    <t>%</t>
  </si>
  <si>
    <t>средний</t>
  </si>
  <si>
    <t>уровень</t>
  </si>
  <si>
    <t>общее</t>
  </si>
  <si>
    <t>к-во</t>
  </si>
  <si>
    <t>І ур</t>
  </si>
  <si>
    <t>ІІ ур</t>
  </si>
  <si>
    <t>ІІІ ур</t>
  </si>
  <si>
    <t>Всего детей</t>
  </si>
  <si>
    <t>А (всего детей)</t>
  </si>
  <si>
    <t xml:space="preserve">Б (I уровень) </t>
  </si>
  <si>
    <t xml:space="preserve">В (II уровень) </t>
  </si>
  <si>
    <t>Г (III уровень)</t>
  </si>
  <si>
    <t>І уровень</t>
  </si>
  <si>
    <t>ІІ уровень</t>
  </si>
  <si>
    <t>ІІІ уровень</t>
  </si>
  <si>
    <t xml:space="preserve">Б (I уровень)  </t>
  </si>
  <si>
    <t>В (II уровень)</t>
  </si>
  <si>
    <t>4-5-Т.1 владеет техникой рисования;</t>
  </si>
  <si>
    <t>4-5-Т.2 умеет рисовать по образцу с учетом формы и пропорции;</t>
  </si>
  <si>
    <t>4-5-Т.3 рисует овощи-фрукты, посуду, игрушки, фигуры животных;</t>
  </si>
  <si>
    <t>4-5-Т.4 имеет представление об элементах казахского орнамента;</t>
  </si>
  <si>
    <t>4-5-Т.5 оценивает свои работы и работы других ребят</t>
  </si>
  <si>
    <t>4-5-Т.6 умеет лепить знакомые предметы разной формы и величины, пользуясь различными приемами;</t>
  </si>
  <si>
    <t>4-5-Т.7 лепит фигуру человека (части тела: голова, туловище, руки, ноги);</t>
  </si>
  <si>
    <t>4-5-Т.8 проявляет интерес к лепке предметов быта и образных игрушек по мотивам народного творчества;</t>
  </si>
  <si>
    <t>4-5-Т.9 изготавливает различные украшения стекой.</t>
  </si>
  <si>
    <t>4-5-Т.10 умеет правильно держать ножницы и пользоваться ими;</t>
  </si>
  <si>
    <t>4-5-Т.11 вырезает короткие и длинные полоски;</t>
  </si>
  <si>
    <t>4-5-Т.13 наклеивает отдельные элементы;</t>
  </si>
  <si>
    <t>4-5-Т.14 умеет пользоваться клеем, салфеткой;</t>
  </si>
  <si>
    <t>4-5-Т.15 составляет композиции, узоры из геометрических фигур и растительные узоры на полосе.</t>
  </si>
  <si>
    <t>4-5-Т.16 узнает знакомые песни по мелодии или музыкальному вступлению;</t>
  </si>
  <si>
    <t>4-5-Т.17 умеет высказываться об их содержании;</t>
  </si>
  <si>
    <t>4-5-Т.18 поет протяжно, четко произносит слова;</t>
  </si>
  <si>
    <t>4-5-Т.19 поет мелодиями и попевками, выше и ниже, показывает движением руки;</t>
  </si>
  <si>
    <t>4-5-Т.20 точно передает ритм музыки;</t>
  </si>
  <si>
    <t>4-5-Т.21 эмоционально воспринимает танцевальный характер музыки;</t>
  </si>
  <si>
    <t>4-5-Т.22 умеет при хороводе перестраиваться в большой круг;</t>
  </si>
  <si>
    <t>4-5-Т.23 определяет жанры музыки;</t>
  </si>
  <si>
    <t>4-5-Т.24 узнает музыкальные игрушки и инструменты.</t>
  </si>
  <si>
    <t>4-5-Т.2 умеет изображать предметы по образцу с учетом форм, цвета</t>
  </si>
  <si>
    <t>4-5-Т.3 изображает предметы и фигурки животных;</t>
  </si>
  <si>
    <t>4-5-Т.4 владеет навыками рисования сюжетной композиции;</t>
  </si>
  <si>
    <t>4-5-Т.5 использует элементы казахского орнамента.</t>
  </si>
  <si>
    <t>4-5-Т.6 владеет техникой лепки стекой;</t>
  </si>
  <si>
    <t>4-5-Т.7 умеет применять разные способы лепки животных;</t>
  </si>
  <si>
    <t>4-5-Т.8 создает сюжетные композиции на темы сказок и окружающей жизни;</t>
  </si>
  <si>
    <t>4-5-Т.9 участвует в коллективной работе, проявляет интерес к лепке предметов быта;</t>
  </si>
  <si>
    <t>4-5-Т.10 владеет навыками лепки посуды по мотивам народных изделий;</t>
  </si>
  <si>
    <t>4-5-Т.11 эмоционально воспринимает красоту окружающего мира.</t>
  </si>
  <si>
    <t>4-5-Т.12 умеет правильно держать ножницы и действовать ими;</t>
  </si>
  <si>
    <t>4-5-Т.13 раскладывает и наклеивает предметы, состоящие из отдельных частей;</t>
  </si>
  <si>
    <t>4-5-Т.14 умеет составлять узоры из растительных и геометрических форм, элементов казахского орнамента, чередует их, последовательно наклеивает;</t>
  </si>
  <si>
    <t>4-5-Т.15 участвует в выполнении коллективных работ;</t>
  </si>
  <si>
    <t>4-5-Т.16 имеет представление об изготовлении панно, выполнении декоративных композиций по замыслу;</t>
  </si>
  <si>
    <t>4-5-Т.17 имеет представление о видах изобразительного искусства, как живопись, скульптура, народное искусство.</t>
  </si>
  <si>
    <t>4-5-Т.18 узнает песни по мелодии, высказывается об их содержании;</t>
  </si>
  <si>
    <t>4-5-Т.19 поет протяжно, четко произносит слова, знакомые песни без сопровождения и с сопровождением;</t>
  </si>
  <si>
    <t>4-5-Т.20 начинает и заканчивает пение одновременно;</t>
  </si>
  <si>
    <t>4-5-Т.21 выполняет движения, отвечающие характеру музыки, самостоятельно меняя их в соответствии с формой музыкального произведения;</t>
  </si>
  <si>
    <t>4-5-Т.22 двигается под незнакомую музыку, передавая ее основное настроение; инсценирует песни, хороводы.</t>
  </si>
  <si>
    <t xml:space="preserve">результатов диагностики стартового контроля в старшей группе (от 4 лет) </t>
  </si>
  <si>
    <t xml:space="preserve">результатов диагностики прмежуточного контроля в старшей группе (от 4 лет) </t>
  </si>
  <si>
    <t xml:space="preserve">результатов диагностики итового контроля в старшей группе (от 4 лет) </t>
  </si>
  <si>
    <t xml:space="preserve">Учебный год: 2021-2022____________       Группа:_Абвгдейка______________     Дата проведения:_сентябрь_________ </t>
  </si>
  <si>
    <t>Беккужин Акбар</t>
  </si>
  <si>
    <t>Умирзакова Сандина</t>
  </si>
  <si>
    <t>Тымпиев Асылжан</t>
  </si>
  <si>
    <t>Тилеуханов Алим</t>
  </si>
  <si>
    <t>Кенжегали Мадияр</t>
  </si>
  <si>
    <t>Унашев Имран</t>
  </si>
  <si>
    <t>Досмагамбетова Д.</t>
  </si>
  <si>
    <t>Жумаш Айсафи</t>
  </si>
  <si>
    <t>Алимбаев Кайсар</t>
  </si>
  <si>
    <t>Ахметова Амели</t>
  </si>
  <si>
    <t>Таубаев Тамерлан</t>
  </si>
  <si>
    <t>Курбанов Самир</t>
  </si>
  <si>
    <t>Мырзабек Алимжан</t>
  </si>
  <si>
    <t>Рогальский Ален</t>
  </si>
  <si>
    <t>Бисенов Батыр</t>
  </si>
  <si>
    <t>Губайдулина Сафия</t>
  </si>
  <si>
    <t>Санжарулы Ибрагим</t>
  </si>
  <si>
    <t>Хабибулин Рауль</t>
  </si>
  <si>
    <t>Камелова Камилла</t>
  </si>
  <si>
    <t>Акоразова Айым</t>
  </si>
  <si>
    <t>Самат Аяла</t>
  </si>
  <si>
    <t>Уразалин Исатай</t>
  </si>
  <si>
    <t>Мыцкина Ника</t>
  </si>
  <si>
    <t>Нугаев Алишер</t>
  </si>
  <si>
    <t>Досова Амели</t>
  </si>
  <si>
    <t>Соловьева Саша</t>
  </si>
  <si>
    <t>Климова Кира</t>
  </si>
  <si>
    <t xml:space="preserve">Учебный год: ____2021-2022________       Группа:_Абвгдейка____________     Дата проведения:__ январь_________ </t>
  </si>
  <si>
    <t>Мырзалы Бахтияр</t>
  </si>
  <si>
    <t>Нуртасов Нартай</t>
  </si>
  <si>
    <t>Тилеухадыр Алим</t>
  </si>
  <si>
    <t>Мырзабек А.</t>
  </si>
  <si>
    <t>Шинкарук Ника</t>
  </si>
  <si>
    <t>Дик Эрика</t>
  </si>
  <si>
    <t>II ур</t>
  </si>
  <si>
    <t>III ур</t>
  </si>
  <si>
    <t xml:space="preserve"> II ур</t>
  </si>
  <si>
    <t xml:space="preserve">Учебный год: ____2021-2022___       Группа:____Абвгдейка_______________     Дата проведения:___Май________ </t>
  </si>
  <si>
    <t>Елеуов Таир</t>
  </si>
  <si>
    <t>Зверева Ульяна</t>
  </si>
  <si>
    <t>Танжарбай Ансар</t>
  </si>
  <si>
    <t>Исмаил А.</t>
  </si>
  <si>
    <t>Умирзакова С.</t>
  </si>
  <si>
    <t>Ураалин .</t>
  </si>
  <si>
    <t>Ахмензянов Наиль</t>
  </si>
  <si>
    <t>Хамит Амина</t>
  </si>
  <si>
    <t>Толымбекова Амила</t>
  </si>
  <si>
    <t>Турбай илана</t>
  </si>
  <si>
    <t>Потинга Артем</t>
  </si>
  <si>
    <t>Абилхан Айлин</t>
  </si>
  <si>
    <t>Канат Инаят</t>
  </si>
  <si>
    <t xml:space="preserve">   Всего детей</t>
  </si>
  <si>
    <t xml:space="preserve">3-4-Т.1 </t>
  </si>
  <si>
    <t xml:space="preserve">3-4-Т.2 </t>
  </si>
  <si>
    <t xml:space="preserve">3-4-Т.3 </t>
  </si>
  <si>
    <t xml:space="preserve">3-4-Т.4 </t>
  </si>
  <si>
    <t xml:space="preserve">3-4-Т.5 </t>
  </si>
  <si>
    <t xml:space="preserve">3-4-Т.6 </t>
  </si>
  <si>
    <t xml:space="preserve">3-4-Т.7 </t>
  </si>
  <si>
    <t xml:space="preserve">3-4-Т.8 </t>
  </si>
  <si>
    <t xml:space="preserve">3-4-Т.9 </t>
  </si>
  <si>
    <t xml:space="preserve">3-4-Т.10 </t>
  </si>
  <si>
    <t xml:space="preserve">3-4-Т.11 </t>
  </si>
  <si>
    <t xml:space="preserve">3-4-Т.12 </t>
  </si>
  <si>
    <t xml:space="preserve">3-4-Т.19 </t>
  </si>
  <si>
    <t xml:space="preserve">3-4-Т.20 </t>
  </si>
  <si>
    <t xml:space="preserve">3-4-Т.21 </t>
  </si>
  <si>
    <t xml:space="preserve">                  Всего детей</t>
  </si>
  <si>
    <t xml:space="preserve">  ІІ уровень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</si>
</sst>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0" fillId="0" borderId="0" xfId="0" applyBorder="1"/>
    <xf numFmtId="0" fontId="2" fillId="2" borderId="1" xfId="0" applyFont="1" applyFill="1" applyBorder="1"/>
    <xf numFmtId="0" fontId="1" fillId="2" borderId="1" xfId="0" applyFont="1" applyFill="1" applyBorder="1"/>
    <xf numFmtId="0" fontId="2" fillId="3" borderId="1" xfId="0" applyFont="1" applyFill="1" applyBorder="1"/>
    <xf numFmtId="0" fontId="1" fillId="3" borderId="1" xfId="0" applyFont="1" applyFill="1" applyBorder="1"/>
    <xf numFmtId="0" fontId="1" fillId="4" borderId="1" xfId="0" applyFont="1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4" borderId="1" xfId="0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 textRotation="90"/>
    </xf>
    <xf numFmtId="0" fontId="1" fillId="3" borderId="1" xfId="0" applyFont="1" applyFill="1" applyBorder="1" applyAlignment="1">
      <alignment horizontal="center" vertical="center" textRotation="90"/>
    </xf>
    <xf numFmtId="0" fontId="1" fillId="0" borderId="3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center" vertical="center" textRotation="90" wrapText="1"/>
    </xf>
    <xf numFmtId="0" fontId="1" fillId="4" borderId="1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/>
    </xf>
    <xf numFmtId="0" fontId="1" fillId="2" borderId="2" xfId="0" applyFont="1" applyFill="1" applyBorder="1" applyAlignment="1">
      <alignment horizontal="center" vertical="center" textRotation="90" wrapText="1"/>
    </xf>
    <xf numFmtId="0" fontId="1" fillId="2" borderId="5" xfId="0" applyFont="1" applyFill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center" vertical="center" textRotation="90" wrapText="1"/>
    </xf>
    <xf numFmtId="0" fontId="1" fillId="4" borderId="1" xfId="0" applyFont="1" applyFill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center" vertical="center" textRotation="90"/>
    </xf>
    <xf numFmtId="0" fontId="1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3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4" borderId="1" xfId="0" applyFont="1" applyFill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textRotation="90"/>
    </xf>
    <xf numFmtId="0" fontId="1" fillId="4" borderId="5" xfId="0" applyFont="1" applyFill="1" applyBorder="1" applyAlignment="1">
      <alignment horizontal="center" vertical="center" textRotation="90"/>
    </xf>
    <xf numFmtId="0" fontId="1" fillId="3" borderId="2" xfId="0" applyFont="1" applyFill="1" applyBorder="1" applyAlignment="1">
      <alignment horizontal="center" vertical="center" textRotation="90"/>
    </xf>
    <xf numFmtId="0" fontId="1" fillId="3" borderId="5" xfId="0" applyFont="1" applyFill="1" applyBorder="1" applyAlignment="1">
      <alignment horizontal="center" vertical="center" textRotation="90"/>
    </xf>
    <xf numFmtId="0" fontId="1" fillId="2" borderId="2" xfId="0" applyFont="1" applyFill="1" applyBorder="1" applyAlignment="1">
      <alignment horizontal="center" vertical="center" textRotation="90"/>
    </xf>
    <xf numFmtId="0" fontId="1" fillId="2" borderId="5" xfId="0" applyFont="1" applyFill="1" applyBorder="1" applyAlignment="1">
      <alignment horizontal="center" vertical="center" textRotation="90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5" borderId="1" xfId="0" applyFont="1" applyFill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textRotation="90"/>
    </xf>
    <xf numFmtId="0" fontId="2" fillId="0" borderId="6" xfId="0" applyFont="1" applyBorder="1" applyAlignment="1"/>
    <xf numFmtId="0" fontId="2" fillId="0" borderId="4" xfId="0" applyFont="1" applyBorder="1" applyAlignment="1"/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5" borderId="1" xfId="0" applyFont="1" applyFill="1" applyBorder="1"/>
    <xf numFmtId="0" fontId="2" fillId="0" borderId="3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1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3" fillId="0" borderId="0" xfId="0" applyFont="1"/>
    <xf numFmtId="0" fontId="1" fillId="0" borderId="6" xfId="0" applyFont="1" applyBorder="1" applyAlignment="1">
      <alignment horizontal="center"/>
    </xf>
    <xf numFmtId="0" fontId="1" fillId="5" borderId="6" xfId="0" applyFont="1" applyFill="1" applyBorder="1" applyAlignment="1">
      <alignment vertical="center"/>
    </xf>
    <xf numFmtId="0" fontId="1" fillId="5" borderId="6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2" fillId="5" borderId="6" xfId="0" applyFont="1" applyFill="1" applyBorder="1"/>
    <xf numFmtId="0" fontId="2" fillId="5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66CC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98"/>
  <sheetViews>
    <sheetView tabSelected="1" zoomScale="64" zoomScaleNormal="64" workbookViewId="0">
      <selection activeCell="AM37" sqref="AM37"/>
    </sheetView>
  </sheetViews>
  <sheetFormatPr defaultRowHeight="15" x14ac:dyDescent="0.25"/>
  <cols>
    <col min="2" max="2" width="4.140625" customWidth="1"/>
    <col min="3" max="3" width="22.140625" customWidth="1"/>
    <col min="4" max="4" width="8.28515625" customWidth="1"/>
    <col min="5" max="5" width="4" customWidth="1"/>
    <col min="6" max="6" width="8" customWidth="1"/>
    <col min="7" max="7" width="5.140625" customWidth="1"/>
    <col min="8" max="8" width="5" customWidth="1"/>
    <col min="9" max="9" width="6.140625" customWidth="1"/>
    <col min="10" max="12" width="9.140625" customWidth="1"/>
    <col min="13" max="13" width="5.5703125" customWidth="1"/>
    <col min="14" max="14" width="5.7109375" customWidth="1"/>
    <col min="15" max="15" width="8.7109375" customWidth="1"/>
    <col min="16" max="16" width="3.5703125" customWidth="1"/>
    <col min="17" max="17" width="5" customWidth="1"/>
    <col min="18" max="18" width="9.42578125" customWidth="1"/>
    <col min="19" max="19" width="8.28515625" customWidth="1"/>
    <col min="20" max="20" width="3.85546875" customWidth="1"/>
    <col min="21" max="21" width="6.85546875" customWidth="1"/>
    <col min="22" max="22" width="6.5703125" customWidth="1"/>
    <col min="23" max="23" width="6" customWidth="1"/>
    <col min="24" max="24" width="12.85546875" customWidth="1"/>
    <col min="25" max="25" width="4.28515625" customWidth="1"/>
    <col min="26" max="26" width="6.42578125" customWidth="1"/>
    <col min="27" max="27" width="5.5703125" customWidth="1"/>
    <col min="28" max="28" width="8.5703125" customWidth="1"/>
    <col min="29" max="29" width="5.7109375" customWidth="1"/>
    <col min="30" max="30" width="7.140625" customWidth="1"/>
    <col min="31" max="32" width="4.7109375" customWidth="1"/>
    <col min="33" max="33" width="9.42578125" customWidth="1"/>
    <col min="34" max="35" width="9.140625" hidden="1" customWidth="1"/>
    <col min="36" max="36" width="10.5703125" hidden="1" customWidth="1"/>
  </cols>
  <sheetData>
    <row r="2" spans="1:37" x14ac:dyDescent="0.2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</row>
    <row r="3" spans="1:37" x14ac:dyDescent="0.25">
      <c r="A3" s="27" t="s">
        <v>73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</row>
    <row r="4" spans="1:37" x14ac:dyDescent="0.25">
      <c r="A4" s="27" t="s">
        <v>76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</row>
    <row r="6" spans="1:37" x14ac:dyDescent="0.25">
      <c r="B6" s="28" t="s">
        <v>1</v>
      </c>
      <c r="C6" s="28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8"/>
      <c r="AI6" s="28"/>
      <c r="AJ6" s="28"/>
    </row>
    <row r="7" spans="1:37" ht="38.25" customHeight="1" x14ac:dyDescent="0.25">
      <c r="B7" s="61" t="s">
        <v>2</v>
      </c>
      <c r="C7" s="61" t="s">
        <v>3</v>
      </c>
      <c r="D7" s="31" t="s">
        <v>4</v>
      </c>
      <c r="E7" s="60"/>
      <c r="F7" s="60"/>
      <c r="G7" s="60"/>
      <c r="H7" s="58" t="s">
        <v>14</v>
      </c>
      <c r="I7" s="56" t="s">
        <v>12</v>
      </c>
      <c r="J7" s="54" t="s">
        <v>13</v>
      </c>
      <c r="K7" s="67" t="s">
        <v>5</v>
      </c>
      <c r="L7" s="68"/>
      <c r="M7" s="68"/>
      <c r="N7" s="68"/>
      <c r="O7" s="69"/>
      <c r="P7" s="58" t="s">
        <v>14</v>
      </c>
      <c r="Q7" s="56" t="s">
        <v>12</v>
      </c>
      <c r="R7" s="54" t="s">
        <v>13</v>
      </c>
      <c r="S7" s="51" t="s">
        <v>6</v>
      </c>
      <c r="T7" s="52"/>
      <c r="U7" s="52"/>
      <c r="V7" s="52"/>
      <c r="W7" s="52"/>
      <c r="X7" s="53"/>
      <c r="Y7" s="51" t="s">
        <v>7</v>
      </c>
      <c r="Z7" s="52"/>
      <c r="AA7" s="52"/>
      <c r="AB7" s="52"/>
      <c r="AC7" s="52"/>
      <c r="AD7" s="52"/>
      <c r="AE7" s="52"/>
      <c r="AF7" s="52"/>
      <c r="AG7" s="53"/>
    </row>
    <row r="8" spans="1:37" ht="96" customHeight="1" x14ac:dyDescent="0.25">
      <c r="B8" s="62"/>
      <c r="C8" s="62"/>
      <c r="D8" s="14" t="s">
        <v>129</v>
      </c>
      <c r="E8" s="14" t="s">
        <v>130</v>
      </c>
      <c r="F8" s="14" t="s">
        <v>131</v>
      </c>
      <c r="G8" s="14" t="s">
        <v>132</v>
      </c>
      <c r="H8" s="59"/>
      <c r="I8" s="57"/>
      <c r="J8" s="55"/>
      <c r="K8" s="70" t="s">
        <v>133</v>
      </c>
      <c r="L8" s="70" t="s">
        <v>134</v>
      </c>
      <c r="M8" s="14" t="s">
        <v>135</v>
      </c>
      <c r="N8" s="14" t="s">
        <v>136</v>
      </c>
      <c r="O8" s="14" t="s">
        <v>137</v>
      </c>
      <c r="P8" s="59"/>
      <c r="Q8" s="57"/>
      <c r="R8" s="55"/>
      <c r="S8" s="14" t="s">
        <v>138</v>
      </c>
      <c r="T8" s="14" t="s">
        <v>139</v>
      </c>
      <c r="U8" s="14" t="s">
        <v>140</v>
      </c>
      <c r="V8" s="19" t="s">
        <v>14</v>
      </c>
      <c r="W8" s="20" t="s">
        <v>12</v>
      </c>
      <c r="X8" s="18" t="s">
        <v>13</v>
      </c>
      <c r="Y8" s="14" t="s">
        <v>141</v>
      </c>
      <c r="Z8" s="14" t="s">
        <v>142</v>
      </c>
      <c r="AA8" s="14" t="s">
        <v>143</v>
      </c>
      <c r="AB8" s="19" t="s">
        <v>14</v>
      </c>
      <c r="AC8" s="20" t="s">
        <v>12</v>
      </c>
      <c r="AD8" s="18" t="s">
        <v>13</v>
      </c>
      <c r="AE8" s="24" t="s">
        <v>8</v>
      </c>
      <c r="AF8" s="25" t="s">
        <v>9</v>
      </c>
      <c r="AG8" s="26" t="s">
        <v>10</v>
      </c>
    </row>
    <row r="9" spans="1:37" x14ac:dyDescent="0.25">
      <c r="B9" s="1">
        <v>1</v>
      </c>
      <c r="C9" s="1" t="s">
        <v>77</v>
      </c>
      <c r="D9" s="1">
        <v>1</v>
      </c>
      <c r="E9" s="1">
        <v>2</v>
      </c>
      <c r="F9" s="1">
        <v>2</v>
      </c>
      <c r="G9" s="1">
        <v>2</v>
      </c>
      <c r="H9" s="5">
        <f>SUM(D9:G9)</f>
        <v>7</v>
      </c>
      <c r="I9" s="7">
        <f>H9/6</f>
        <v>1.1666666666666667</v>
      </c>
      <c r="J9" s="13" t="str">
        <f>IF(D9="","",VLOOKUP(I9,$H$96:$I$98,2,TRUE))</f>
        <v>І ур</v>
      </c>
      <c r="K9" s="66">
        <v>2</v>
      </c>
      <c r="L9" s="66">
        <v>2</v>
      </c>
      <c r="M9" s="1">
        <v>2</v>
      </c>
      <c r="N9" s="1">
        <v>1</v>
      </c>
      <c r="O9" s="1">
        <v>2</v>
      </c>
      <c r="P9" s="5">
        <f>SUM(M9:O9)</f>
        <v>5</v>
      </c>
      <c r="Q9" s="7">
        <f>P9/3</f>
        <v>1.6666666666666667</v>
      </c>
      <c r="R9" s="13" t="str">
        <f t="shared" ref="R9:R35" si="0">IF(M9="","",VLOOKUP(Q9,$H$96:$I$98,2,TRUE))</f>
        <v>ІІ ур</v>
      </c>
      <c r="S9" s="1">
        <v>1</v>
      </c>
      <c r="T9" s="1">
        <v>2</v>
      </c>
      <c r="U9" s="1">
        <v>2</v>
      </c>
      <c r="V9" s="5">
        <v>5</v>
      </c>
      <c r="W9" s="7">
        <f>V9/6</f>
        <v>0.83333333333333337</v>
      </c>
      <c r="X9" s="13" t="s">
        <v>17</v>
      </c>
      <c r="Y9" s="1">
        <v>2</v>
      </c>
      <c r="Z9" s="1">
        <v>2</v>
      </c>
      <c r="AA9" s="1">
        <v>1</v>
      </c>
      <c r="AB9" s="5">
        <f>SUM(Y9:AA9)</f>
        <v>5</v>
      </c>
      <c r="AC9" s="7">
        <f>AB9/6</f>
        <v>0.83333333333333337</v>
      </c>
      <c r="AD9" s="13" t="s">
        <v>17</v>
      </c>
      <c r="AE9" s="6">
        <v>72</v>
      </c>
      <c r="AF9" s="8">
        <f>AE9/21</f>
        <v>3.4285714285714284</v>
      </c>
      <c r="AG9" s="13" t="str">
        <f t="shared" ref="AG9:AG35" si="1">IF(Y9="","",VLOOKUP(AF9,$H$96:$I$98,2,TRUE))</f>
        <v>ІІІ ур</v>
      </c>
    </row>
    <row r="10" spans="1:37" x14ac:dyDescent="0.25">
      <c r="B10" s="1">
        <v>2</v>
      </c>
      <c r="C10" s="1" t="s">
        <v>78</v>
      </c>
      <c r="D10" s="1">
        <v>2</v>
      </c>
      <c r="E10" s="1">
        <v>1</v>
      </c>
      <c r="F10" s="1">
        <v>1</v>
      </c>
      <c r="G10" s="1">
        <v>2</v>
      </c>
      <c r="H10" s="5">
        <f>SUM(D10:G10)</f>
        <v>6</v>
      </c>
      <c r="I10" s="7">
        <f t="shared" ref="I10:I35" si="2">H10/6</f>
        <v>1</v>
      </c>
      <c r="J10" s="13" t="str">
        <f>IF(D10="","",VLOOKUP(I10,$H$96:$I$98,2,TRUE))</f>
        <v>І ур</v>
      </c>
      <c r="K10" s="66">
        <v>2</v>
      </c>
      <c r="L10" s="66">
        <v>1</v>
      </c>
      <c r="M10" s="1">
        <v>2</v>
      </c>
      <c r="N10" s="1">
        <v>1</v>
      </c>
      <c r="O10" s="1">
        <v>1</v>
      </c>
      <c r="P10" s="5">
        <f t="shared" ref="P10:P35" si="3">SUM(M10:O10)</f>
        <v>4</v>
      </c>
      <c r="Q10" s="7">
        <f t="shared" ref="Q10:Q35" si="4">P10/3</f>
        <v>1.3333333333333333</v>
      </c>
      <c r="R10" s="13" t="str">
        <f t="shared" si="0"/>
        <v>І ур</v>
      </c>
      <c r="S10" s="1">
        <v>2</v>
      </c>
      <c r="T10" s="1">
        <v>2</v>
      </c>
      <c r="U10" s="1">
        <v>2</v>
      </c>
      <c r="V10" s="5">
        <f>SUM(S10:U10)</f>
        <v>6</v>
      </c>
      <c r="W10" s="7">
        <f t="shared" ref="W10:W34" si="5">V10/6</f>
        <v>1</v>
      </c>
      <c r="X10" s="13" t="str">
        <f>IF(S10="","",VLOOKUP(W10,$H$96:$I$98,2,TRUE))</f>
        <v>І ур</v>
      </c>
      <c r="Y10" s="1">
        <v>1</v>
      </c>
      <c r="Z10" s="1">
        <v>1</v>
      </c>
      <c r="AA10" s="1">
        <v>1</v>
      </c>
      <c r="AB10" s="5">
        <f>SUM(Y10:AA10)</f>
        <v>3</v>
      </c>
      <c r="AC10" s="7">
        <f t="shared" ref="AC10:AC34" si="6">AB10/6</f>
        <v>0.5</v>
      </c>
      <c r="AD10" s="13" t="s">
        <v>16</v>
      </c>
      <c r="AE10" s="6">
        <f>H10+P10+V10+AB10</f>
        <v>19</v>
      </c>
      <c r="AF10" s="8">
        <f t="shared" ref="AF10:AF35" si="7">AE10/21</f>
        <v>0.90476190476190477</v>
      </c>
      <c r="AG10" s="13" t="s">
        <v>17</v>
      </c>
    </row>
    <row r="11" spans="1:37" x14ac:dyDescent="0.25">
      <c r="B11" s="1">
        <v>3</v>
      </c>
      <c r="C11" s="1" t="s">
        <v>79</v>
      </c>
      <c r="D11" s="1">
        <v>1</v>
      </c>
      <c r="E11" s="1">
        <v>2</v>
      </c>
      <c r="F11" s="1">
        <v>1</v>
      </c>
      <c r="G11" s="1">
        <v>2</v>
      </c>
      <c r="H11" s="5">
        <f>SUM(D11:G11)</f>
        <v>6</v>
      </c>
      <c r="I11" s="7">
        <f t="shared" si="2"/>
        <v>1</v>
      </c>
      <c r="J11" s="13" t="str">
        <f>IF(D11="","",VLOOKUP(I11,$H$96:$I$98,2,TRUE))</f>
        <v>І ур</v>
      </c>
      <c r="K11" s="66">
        <v>2</v>
      </c>
      <c r="L11" s="66">
        <v>1</v>
      </c>
      <c r="M11" s="1">
        <v>2</v>
      </c>
      <c r="N11" s="1">
        <v>1</v>
      </c>
      <c r="O11" s="1">
        <v>2</v>
      </c>
      <c r="P11" s="5">
        <f t="shared" si="3"/>
        <v>5</v>
      </c>
      <c r="Q11" s="7">
        <f t="shared" si="4"/>
        <v>1.6666666666666667</v>
      </c>
      <c r="R11" s="13" t="str">
        <f t="shared" si="0"/>
        <v>ІІ ур</v>
      </c>
      <c r="S11" s="1">
        <v>1</v>
      </c>
      <c r="T11" s="1">
        <v>2</v>
      </c>
      <c r="U11" s="1">
        <v>1</v>
      </c>
      <c r="V11" s="5">
        <f>SUM(S11:U11)</f>
        <v>4</v>
      </c>
      <c r="W11" s="7">
        <f t="shared" si="5"/>
        <v>0.66666666666666663</v>
      </c>
      <c r="X11" s="13" t="s">
        <v>17</v>
      </c>
      <c r="Y11" s="1">
        <v>2</v>
      </c>
      <c r="Z11" s="1">
        <v>2</v>
      </c>
      <c r="AA11" s="1">
        <v>1</v>
      </c>
      <c r="AB11" s="5">
        <f>SUM(Y11:AA11)</f>
        <v>5</v>
      </c>
      <c r="AC11" s="7">
        <f t="shared" si="6"/>
        <v>0.83333333333333337</v>
      </c>
      <c r="AD11" s="13" t="s">
        <v>17</v>
      </c>
      <c r="AE11" s="6">
        <f>H11+P11+V11+AB11</f>
        <v>20</v>
      </c>
      <c r="AF11" s="8">
        <f t="shared" si="7"/>
        <v>0.95238095238095233</v>
      </c>
      <c r="AG11" s="13" t="s">
        <v>16</v>
      </c>
    </row>
    <row r="12" spans="1:37" x14ac:dyDescent="0.25">
      <c r="B12" s="1">
        <v>4</v>
      </c>
      <c r="C12" s="1" t="s">
        <v>80</v>
      </c>
      <c r="D12" s="1">
        <v>2</v>
      </c>
      <c r="E12" s="1">
        <v>1</v>
      </c>
      <c r="F12" s="1">
        <v>1</v>
      </c>
      <c r="G12" s="1">
        <v>2</v>
      </c>
      <c r="H12" s="5">
        <f>SUM(D12:G12)</f>
        <v>6</v>
      </c>
      <c r="I12" s="7">
        <f t="shared" si="2"/>
        <v>1</v>
      </c>
      <c r="J12" s="13" t="str">
        <f>IF(D12="","",VLOOKUP(I12,$H$96:$I$98,2,TRUE))</f>
        <v>І ур</v>
      </c>
      <c r="K12" s="66">
        <v>2</v>
      </c>
      <c r="L12" s="66">
        <v>2</v>
      </c>
      <c r="M12" s="1">
        <v>2</v>
      </c>
      <c r="N12" s="1">
        <v>2</v>
      </c>
      <c r="O12" s="1">
        <v>2</v>
      </c>
      <c r="P12" s="5">
        <f t="shared" si="3"/>
        <v>6</v>
      </c>
      <c r="Q12" s="7">
        <f t="shared" si="4"/>
        <v>2</v>
      </c>
      <c r="R12" s="13" t="str">
        <f t="shared" si="0"/>
        <v>ІІ ур</v>
      </c>
      <c r="S12" s="1">
        <v>2</v>
      </c>
      <c r="T12" s="1">
        <v>1</v>
      </c>
      <c r="U12" s="1">
        <v>2</v>
      </c>
      <c r="V12" s="5">
        <f>SUM(S12:U12)</f>
        <v>5</v>
      </c>
      <c r="W12" s="7">
        <f t="shared" si="5"/>
        <v>0.83333333333333337</v>
      </c>
      <c r="X12" s="13" t="s">
        <v>17</v>
      </c>
      <c r="Y12" s="1">
        <v>1</v>
      </c>
      <c r="Z12" s="1">
        <v>1</v>
      </c>
      <c r="AA12" s="1">
        <v>2</v>
      </c>
      <c r="AB12" s="5">
        <f>SUM(Y12:AA12)</f>
        <v>4</v>
      </c>
      <c r="AC12" s="7">
        <f t="shared" si="6"/>
        <v>0.66666666666666663</v>
      </c>
      <c r="AD12" s="13" t="s">
        <v>17</v>
      </c>
      <c r="AE12" s="6">
        <f>H12+P12+V12+AB12</f>
        <v>21</v>
      </c>
      <c r="AF12" s="8">
        <f t="shared" si="7"/>
        <v>1</v>
      </c>
      <c r="AG12" s="13" t="str">
        <f t="shared" si="1"/>
        <v>І ур</v>
      </c>
    </row>
    <row r="13" spans="1:37" x14ac:dyDescent="0.25">
      <c r="B13" s="1">
        <v>5</v>
      </c>
      <c r="C13" s="1" t="s">
        <v>81</v>
      </c>
      <c r="D13" s="1">
        <v>2</v>
      </c>
      <c r="E13" s="1">
        <v>1</v>
      </c>
      <c r="F13" s="1">
        <v>2</v>
      </c>
      <c r="G13" s="1">
        <v>1</v>
      </c>
      <c r="H13" s="5">
        <f>SUM(D13:G13)</f>
        <v>6</v>
      </c>
      <c r="I13" s="7">
        <f t="shared" si="2"/>
        <v>1</v>
      </c>
      <c r="J13" s="13" t="str">
        <f>IF(D13="","",VLOOKUP(I13,$H$96:$I$98,2,TRUE))</f>
        <v>І ур</v>
      </c>
      <c r="K13" s="66">
        <v>1</v>
      </c>
      <c r="L13" s="66">
        <v>2</v>
      </c>
      <c r="M13" s="1">
        <v>2</v>
      </c>
      <c r="N13" s="1">
        <v>1</v>
      </c>
      <c r="O13" s="1">
        <v>1</v>
      </c>
      <c r="P13" s="5">
        <f t="shared" si="3"/>
        <v>4</v>
      </c>
      <c r="Q13" s="7">
        <f t="shared" si="4"/>
        <v>1.3333333333333333</v>
      </c>
      <c r="R13" s="13" t="str">
        <f t="shared" si="0"/>
        <v>І ур</v>
      </c>
      <c r="S13" s="1">
        <v>1</v>
      </c>
      <c r="T13" s="1">
        <v>2</v>
      </c>
      <c r="U13" s="1">
        <v>2</v>
      </c>
      <c r="V13" s="5">
        <f>SUM(S13:U13)</f>
        <v>5</v>
      </c>
      <c r="W13" s="7">
        <f t="shared" si="5"/>
        <v>0.83333333333333337</v>
      </c>
      <c r="X13" s="13" t="s">
        <v>17</v>
      </c>
      <c r="Y13" s="1">
        <v>2</v>
      </c>
      <c r="Z13" s="1">
        <v>2</v>
      </c>
      <c r="AA13" s="1">
        <v>2</v>
      </c>
      <c r="AB13" s="5">
        <f>SUM(Y13:AA13)</f>
        <v>6</v>
      </c>
      <c r="AC13" s="7">
        <f t="shared" si="6"/>
        <v>1</v>
      </c>
      <c r="AD13" s="13" t="s">
        <v>16</v>
      </c>
      <c r="AE13" s="6">
        <f>H13+P13+V13+AB13</f>
        <v>21</v>
      </c>
      <c r="AF13" s="8">
        <f t="shared" si="7"/>
        <v>1</v>
      </c>
      <c r="AG13" s="13" t="str">
        <f t="shared" si="1"/>
        <v>І ур</v>
      </c>
    </row>
    <row r="14" spans="1:37" x14ac:dyDescent="0.25">
      <c r="B14" s="1">
        <v>6</v>
      </c>
      <c r="C14" s="1" t="s">
        <v>82</v>
      </c>
      <c r="D14" s="1">
        <v>1</v>
      </c>
      <c r="E14" s="1">
        <v>2</v>
      </c>
      <c r="F14" s="1">
        <v>2</v>
      </c>
      <c r="G14" s="1">
        <v>1</v>
      </c>
      <c r="H14" s="5">
        <f>SUM(D14:G14)</f>
        <v>6</v>
      </c>
      <c r="I14" s="7">
        <f t="shared" si="2"/>
        <v>1</v>
      </c>
      <c r="J14" s="13" t="str">
        <f>IF(D14="","",VLOOKUP(I14,$H$96:$I$98,2,TRUE))</f>
        <v>І ур</v>
      </c>
      <c r="K14" s="66">
        <v>2</v>
      </c>
      <c r="L14" s="66">
        <v>2</v>
      </c>
      <c r="M14" s="1">
        <v>2</v>
      </c>
      <c r="N14" s="1">
        <v>2</v>
      </c>
      <c r="O14" s="1">
        <v>2</v>
      </c>
      <c r="P14" s="5">
        <f t="shared" si="3"/>
        <v>6</v>
      </c>
      <c r="Q14" s="7">
        <f t="shared" si="4"/>
        <v>2</v>
      </c>
      <c r="R14" s="13" t="str">
        <f t="shared" si="0"/>
        <v>ІІ ур</v>
      </c>
      <c r="S14" s="1">
        <v>2</v>
      </c>
      <c r="T14" s="1">
        <v>1</v>
      </c>
      <c r="U14" s="1">
        <v>1</v>
      </c>
      <c r="V14" s="5">
        <f>SUM(S14:U14)</f>
        <v>4</v>
      </c>
      <c r="W14" s="7">
        <f t="shared" si="5"/>
        <v>0.66666666666666663</v>
      </c>
      <c r="X14" s="13" t="s">
        <v>17</v>
      </c>
      <c r="Y14" s="1">
        <v>1</v>
      </c>
      <c r="Z14" s="1">
        <v>1</v>
      </c>
      <c r="AA14" s="1">
        <v>2</v>
      </c>
      <c r="AB14" s="5">
        <f>SUM(Y14:AA14)</f>
        <v>4</v>
      </c>
      <c r="AC14" s="7">
        <f t="shared" si="6"/>
        <v>0.66666666666666663</v>
      </c>
      <c r="AD14" s="13" t="s">
        <v>17</v>
      </c>
      <c r="AE14" s="6">
        <f>H14+P14+V14+AB14</f>
        <v>20</v>
      </c>
      <c r="AF14" s="8">
        <f t="shared" si="7"/>
        <v>0.95238095238095233</v>
      </c>
      <c r="AG14" s="13" t="s">
        <v>16</v>
      </c>
    </row>
    <row r="15" spans="1:37" x14ac:dyDescent="0.25">
      <c r="B15" s="1">
        <v>7</v>
      </c>
      <c r="C15" s="1" t="s">
        <v>83</v>
      </c>
      <c r="D15" s="1">
        <v>2</v>
      </c>
      <c r="E15" s="1">
        <v>1</v>
      </c>
      <c r="F15" s="1">
        <v>2</v>
      </c>
      <c r="G15" s="1">
        <v>2</v>
      </c>
      <c r="H15" s="5">
        <f>SUM(D15:G15)</f>
        <v>7</v>
      </c>
      <c r="I15" s="7">
        <f t="shared" si="2"/>
        <v>1.1666666666666667</v>
      </c>
      <c r="J15" s="13" t="str">
        <f>IF(D15="","",VLOOKUP(I15,$H$96:$I$98,2,TRUE))</f>
        <v>І ур</v>
      </c>
      <c r="K15" s="66">
        <v>2</v>
      </c>
      <c r="L15" s="66">
        <v>2</v>
      </c>
      <c r="M15" s="1">
        <v>2</v>
      </c>
      <c r="N15" s="1">
        <v>2</v>
      </c>
      <c r="O15" s="1">
        <v>2</v>
      </c>
      <c r="P15" s="5">
        <f t="shared" si="3"/>
        <v>6</v>
      </c>
      <c r="Q15" s="7">
        <f t="shared" si="4"/>
        <v>2</v>
      </c>
      <c r="R15" s="13" t="str">
        <f t="shared" si="0"/>
        <v>ІІ ур</v>
      </c>
      <c r="S15" s="1">
        <v>1</v>
      </c>
      <c r="T15" s="1">
        <v>2</v>
      </c>
      <c r="U15" s="1">
        <v>2</v>
      </c>
      <c r="V15" s="5">
        <f>SUM(S15:U15)</f>
        <v>5</v>
      </c>
      <c r="W15" s="7">
        <f t="shared" si="5"/>
        <v>0.83333333333333337</v>
      </c>
      <c r="X15" s="13" t="s">
        <v>17</v>
      </c>
      <c r="Y15" s="1">
        <v>2</v>
      </c>
      <c r="Z15" s="1">
        <v>2</v>
      </c>
      <c r="AA15" s="1">
        <v>1</v>
      </c>
      <c r="AB15" s="5">
        <f>SUM(Y15:AA15)</f>
        <v>5</v>
      </c>
      <c r="AC15" s="7">
        <f t="shared" si="6"/>
        <v>0.83333333333333337</v>
      </c>
      <c r="AD15" s="13" t="s">
        <v>17</v>
      </c>
      <c r="AE15" s="6">
        <f>H15+P15+V15+AB15</f>
        <v>23</v>
      </c>
      <c r="AF15" s="8">
        <f t="shared" si="7"/>
        <v>1.0952380952380953</v>
      </c>
      <c r="AG15" s="13" t="str">
        <f t="shared" si="1"/>
        <v>І ур</v>
      </c>
    </row>
    <row r="16" spans="1:37" x14ac:dyDescent="0.25">
      <c r="B16" s="1">
        <v>8</v>
      </c>
      <c r="C16" s="1" t="s">
        <v>84</v>
      </c>
      <c r="D16" s="1">
        <v>1</v>
      </c>
      <c r="E16" s="1">
        <v>2</v>
      </c>
      <c r="F16" s="1">
        <v>1</v>
      </c>
      <c r="G16" s="1">
        <v>2</v>
      </c>
      <c r="H16" s="5">
        <f>SUM(D16:G16)</f>
        <v>6</v>
      </c>
      <c r="I16" s="7">
        <f t="shared" si="2"/>
        <v>1</v>
      </c>
      <c r="J16" s="13" t="str">
        <f>IF(D16="","",VLOOKUP(I16,$H$96:$I$98,2,TRUE))</f>
        <v>І ур</v>
      </c>
      <c r="K16" s="66">
        <v>1</v>
      </c>
      <c r="L16" s="66">
        <v>2</v>
      </c>
      <c r="M16" s="1">
        <v>2</v>
      </c>
      <c r="N16" s="1">
        <v>1</v>
      </c>
      <c r="O16" s="1">
        <v>1</v>
      </c>
      <c r="P16" s="5">
        <f t="shared" si="3"/>
        <v>4</v>
      </c>
      <c r="Q16" s="7">
        <f t="shared" si="4"/>
        <v>1.3333333333333333</v>
      </c>
      <c r="R16" s="13" t="str">
        <f t="shared" si="0"/>
        <v>І ур</v>
      </c>
      <c r="S16" s="1">
        <v>2</v>
      </c>
      <c r="T16" s="1">
        <v>1</v>
      </c>
      <c r="U16" s="1">
        <v>1</v>
      </c>
      <c r="V16" s="5">
        <f>SUM(S16:U16)</f>
        <v>4</v>
      </c>
      <c r="W16" s="7">
        <f t="shared" si="5"/>
        <v>0.66666666666666663</v>
      </c>
      <c r="X16" s="13" t="s">
        <v>17</v>
      </c>
      <c r="Y16" s="1">
        <v>2</v>
      </c>
      <c r="Z16" s="1">
        <v>1</v>
      </c>
      <c r="AA16" s="1">
        <v>2</v>
      </c>
      <c r="AB16" s="5">
        <f>SUM(Y16:AA16)</f>
        <v>5</v>
      </c>
      <c r="AC16" s="7">
        <f t="shared" si="6"/>
        <v>0.83333333333333337</v>
      </c>
      <c r="AD16" s="13" t="s">
        <v>17</v>
      </c>
      <c r="AE16" s="6">
        <f>H16+P16+V16+AB16</f>
        <v>19</v>
      </c>
      <c r="AF16" s="8">
        <f t="shared" si="7"/>
        <v>0.90476190476190477</v>
      </c>
      <c r="AG16" s="13" t="s">
        <v>17</v>
      </c>
    </row>
    <row r="17" spans="2:33" x14ac:dyDescent="0.25">
      <c r="B17" s="1">
        <v>9</v>
      </c>
      <c r="C17" s="1" t="s">
        <v>85</v>
      </c>
      <c r="D17" s="1">
        <v>2</v>
      </c>
      <c r="E17" s="1">
        <v>1</v>
      </c>
      <c r="F17" s="1">
        <v>2</v>
      </c>
      <c r="G17" s="1">
        <v>2</v>
      </c>
      <c r="H17" s="5">
        <f>SUM(D17:G17)</f>
        <v>7</v>
      </c>
      <c r="I17" s="7">
        <f t="shared" si="2"/>
        <v>1.1666666666666667</v>
      </c>
      <c r="J17" s="13" t="str">
        <f>IF(D17="","",VLOOKUP(I17,$H$96:$I$98,2,TRUE))</f>
        <v>І ур</v>
      </c>
      <c r="K17" s="66">
        <v>2</v>
      </c>
      <c r="L17" s="66">
        <v>2</v>
      </c>
      <c r="M17" s="1">
        <v>2</v>
      </c>
      <c r="N17" s="1">
        <v>2</v>
      </c>
      <c r="O17" s="1">
        <v>2</v>
      </c>
      <c r="P17" s="5">
        <f t="shared" si="3"/>
        <v>6</v>
      </c>
      <c r="Q17" s="7">
        <f t="shared" si="4"/>
        <v>2</v>
      </c>
      <c r="R17" s="13" t="str">
        <f t="shared" si="0"/>
        <v>ІІ ур</v>
      </c>
      <c r="S17" s="1">
        <v>1</v>
      </c>
      <c r="T17" s="1">
        <v>2</v>
      </c>
      <c r="U17" s="1">
        <v>2</v>
      </c>
      <c r="V17" s="5">
        <f>SUM(S17:U17)</f>
        <v>5</v>
      </c>
      <c r="W17" s="7">
        <f t="shared" si="5"/>
        <v>0.83333333333333337</v>
      </c>
      <c r="X17" s="13" t="s">
        <v>17</v>
      </c>
      <c r="Y17" s="1">
        <v>1</v>
      </c>
      <c r="Z17" s="1">
        <v>2</v>
      </c>
      <c r="AA17" s="1">
        <v>2</v>
      </c>
      <c r="AB17" s="5">
        <f>SUM(Y17:AA17)</f>
        <v>5</v>
      </c>
      <c r="AC17" s="7">
        <f t="shared" si="6"/>
        <v>0.83333333333333337</v>
      </c>
      <c r="AD17" s="13" t="s">
        <v>17</v>
      </c>
      <c r="AE17" s="6">
        <f>H17+P17+V17+AB17</f>
        <v>23</v>
      </c>
      <c r="AF17" s="8">
        <f t="shared" si="7"/>
        <v>1.0952380952380953</v>
      </c>
      <c r="AG17" s="13" t="str">
        <f t="shared" si="1"/>
        <v>І ур</v>
      </c>
    </row>
    <row r="18" spans="2:33" x14ac:dyDescent="0.25">
      <c r="B18" s="1">
        <v>10</v>
      </c>
      <c r="C18" s="1" t="s">
        <v>86</v>
      </c>
      <c r="D18" s="1">
        <v>1</v>
      </c>
      <c r="E18" s="1">
        <v>2</v>
      </c>
      <c r="F18" s="1">
        <v>2</v>
      </c>
      <c r="G18" s="1">
        <v>1</v>
      </c>
      <c r="H18" s="5">
        <f>SUM(D18:G18)</f>
        <v>6</v>
      </c>
      <c r="I18" s="7">
        <f t="shared" si="2"/>
        <v>1</v>
      </c>
      <c r="J18" s="13" t="str">
        <f>IF(D18="","",VLOOKUP(I18,$H$96:$I$98,2,TRUE))</f>
        <v>І ур</v>
      </c>
      <c r="K18" s="66">
        <v>1</v>
      </c>
      <c r="L18" s="66">
        <v>2</v>
      </c>
      <c r="M18" s="1">
        <v>2</v>
      </c>
      <c r="N18" s="1">
        <v>2</v>
      </c>
      <c r="O18" s="1">
        <v>2</v>
      </c>
      <c r="P18" s="5">
        <f t="shared" si="3"/>
        <v>6</v>
      </c>
      <c r="Q18" s="7">
        <f t="shared" si="4"/>
        <v>2</v>
      </c>
      <c r="R18" s="13" t="str">
        <f t="shared" si="0"/>
        <v>ІІ ур</v>
      </c>
      <c r="S18" s="1">
        <v>2</v>
      </c>
      <c r="T18" s="1">
        <v>1</v>
      </c>
      <c r="U18" s="1">
        <v>1</v>
      </c>
      <c r="V18" s="5">
        <f>SUM(S18:U18)</f>
        <v>4</v>
      </c>
      <c r="W18" s="7">
        <f t="shared" si="5"/>
        <v>0.66666666666666663</v>
      </c>
      <c r="X18" s="13" t="s">
        <v>17</v>
      </c>
      <c r="Y18" s="1">
        <v>2</v>
      </c>
      <c r="Z18" s="1">
        <v>1</v>
      </c>
      <c r="AA18" s="1">
        <v>2</v>
      </c>
      <c r="AB18" s="5">
        <f>SUM(Y18:AA18)</f>
        <v>5</v>
      </c>
      <c r="AC18" s="7">
        <f t="shared" si="6"/>
        <v>0.83333333333333337</v>
      </c>
      <c r="AD18" s="13" t="s">
        <v>17</v>
      </c>
      <c r="AE18" s="6">
        <f>H18+P18+V18+AB18</f>
        <v>21</v>
      </c>
      <c r="AF18" s="8">
        <f t="shared" si="7"/>
        <v>1</v>
      </c>
      <c r="AG18" s="13" t="str">
        <f t="shared" si="1"/>
        <v>І ур</v>
      </c>
    </row>
    <row r="19" spans="2:33" x14ac:dyDescent="0.25">
      <c r="B19" s="1">
        <v>11</v>
      </c>
      <c r="C19" s="1" t="s">
        <v>87</v>
      </c>
      <c r="D19" s="1">
        <v>2</v>
      </c>
      <c r="E19" s="1">
        <v>1</v>
      </c>
      <c r="F19" s="1">
        <v>1</v>
      </c>
      <c r="G19" s="1">
        <v>2</v>
      </c>
      <c r="H19" s="5">
        <f>SUM(D19:G19)</f>
        <v>6</v>
      </c>
      <c r="I19" s="7">
        <f t="shared" si="2"/>
        <v>1</v>
      </c>
      <c r="J19" s="13" t="str">
        <f>IF(D19="","",VLOOKUP(I19,$H$96:$I$98,2,TRUE))</f>
        <v>І ур</v>
      </c>
      <c r="K19" s="66">
        <v>2</v>
      </c>
      <c r="L19" s="66">
        <v>2</v>
      </c>
      <c r="M19" s="1">
        <v>2</v>
      </c>
      <c r="N19" s="1">
        <v>1</v>
      </c>
      <c r="O19" s="1">
        <v>2</v>
      </c>
      <c r="P19" s="5">
        <f t="shared" si="3"/>
        <v>5</v>
      </c>
      <c r="Q19" s="7">
        <f t="shared" si="4"/>
        <v>1.6666666666666667</v>
      </c>
      <c r="R19" s="13" t="str">
        <f t="shared" si="0"/>
        <v>ІІ ур</v>
      </c>
      <c r="S19" s="1">
        <v>1</v>
      </c>
      <c r="T19" s="1">
        <v>2</v>
      </c>
      <c r="U19" s="1">
        <v>2</v>
      </c>
      <c r="V19" s="5">
        <f>SUM(S19:U19)</f>
        <v>5</v>
      </c>
      <c r="W19" s="7">
        <f t="shared" si="5"/>
        <v>0.83333333333333337</v>
      </c>
      <c r="X19" s="13" t="s">
        <v>17</v>
      </c>
      <c r="Y19" s="1">
        <v>2</v>
      </c>
      <c r="Z19" s="1">
        <v>2</v>
      </c>
      <c r="AA19" s="1">
        <v>1</v>
      </c>
      <c r="AB19" s="5">
        <f>SUM(Y19:AA19)</f>
        <v>5</v>
      </c>
      <c r="AC19" s="7">
        <f t="shared" si="6"/>
        <v>0.83333333333333337</v>
      </c>
      <c r="AD19" s="13" t="s">
        <v>17</v>
      </c>
      <c r="AE19" s="6">
        <f>H19+P19+V19+AB19</f>
        <v>21</v>
      </c>
      <c r="AF19" s="8">
        <f t="shared" si="7"/>
        <v>1</v>
      </c>
      <c r="AG19" s="13" t="str">
        <f t="shared" si="1"/>
        <v>І ур</v>
      </c>
    </row>
    <row r="20" spans="2:33" x14ac:dyDescent="0.25">
      <c r="B20" s="1">
        <v>12</v>
      </c>
      <c r="C20" s="1" t="s">
        <v>88</v>
      </c>
      <c r="D20" s="1">
        <v>1</v>
      </c>
      <c r="E20" s="1">
        <v>2</v>
      </c>
      <c r="F20" s="1">
        <v>2</v>
      </c>
      <c r="G20" s="1">
        <v>2</v>
      </c>
      <c r="H20" s="5">
        <f>SUM(D20:G20)</f>
        <v>7</v>
      </c>
      <c r="I20" s="7">
        <f t="shared" si="2"/>
        <v>1.1666666666666667</v>
      </c>
      <c r="J20" s="13" t="str">
        <f>IF(D20="","",VLOOKUP(I20,$H$96:$I$98,2,TRUE))</f>
        <v>І ур</v>
      </c>
      <c r="K20" s="66">
        <v>1</v>
      </c>
      <c r="L20" s="66">
        <v>2</v>
      </c>
      <c r="M20" s="1">
        <v>2</v>
      </c>
      <c r="N20" s="1">
        <v>1</v>
      </c>
      <c r="O20" s="1">
        <v>1</v>
      </c>
      <c r="P20" s="5">
        <f t="shared" si="3"/>
        <v>4</v>
      </c>
      <c r="Q20" s="7">
        <f t="shared" si="4"/>
        <v>1.3333333333333333</v>
      </c>
      <c r="R20" s="13" t="str">
        <f t="shared" si="0"/>
        <v>І ур</v>
      </c>
      <c r="S20" s="1">
        <v>2</v>
      </c>
      <c r="T20" s="1">
        <v>1</v>
      </c>
      <c r="U20" s="1">
        <v>2</v>
      </c>
      <c r="V20" s="5">
        <f>SUM(S20:U20)</f>
        <v>5</v>
      </c>
      <c r="W20" s="7">
        <f t="shared" si="5"/>
        <v>0.83333333333333337</v>
      </c>
      <c r="X20" s="13" t="s">
        <v>17</v>
      </c>
      <c r="Y20" s="1">
        <v>1</v>
      </c>
      <c r="Z20" s="1">
        <v>2</v>
      </c>
      <c r="AA20" s="1">
        <v>2</v>
      </c>
      <c r="AB20" s="5">
        <f>SUM(Y20:AA20)</f>
        <v>5</v>
      </c>
      <c r="AC20" s="7">
        <f t="shared" si="6"/>
        <v>0.83333333333333337</v>
      </c>
      <c r="AD20" s="13" t="s">
        <v>17</v>
      </c>
      <c r="AE20" s="6">
        <f>H20+P20+V20+AB20</f>
        <v>21</v>
      </c>
      <c r="AF20" s="8">
        <f t="shared" si="7"/>
        <v>1</v>
      </c>
      <c r="AG20" s="13" t="str">
        <f t="shared" si="1"/>
        <v>І ур</v>
      </c>
    </row>
    <row r="21" spans="2:33" x14ac:dyDescent="0.25">
      <c r="B21" s="1">
        <v>13</v>
      </c>
      <c r="C21" s="1" t="s">
        <v>89</v>
      </c>
      <c r="D21" s="1">
        <v>2</v>
      </c>
      <c r="E21" s="1">
        <v>1</v>
      </c>
      <c r="F21" s="1">
        <v>2</v>
      </c>
      <c r="G21" s="1">
        <v>1</v>
      </c>
      <c r="H21" s="5">
        <f>SUM(D21:G21)</f>
        <v>6</v>
      </c>
      <c r="I21" s="7">
        <f t="shared" si="2"/>
        <v>1</v>
      </c>
      <c r="J21" s="13" t="str">
        <f>IF(D21="","",VLOOKUP(I21,$H$96:$I$98,2,TRUE))</f>
        <v>І ур</v>
      </c>
      <c r="K21" s="66">
        <v>2</v>
      </c>
      <c r="L21" s="66">
        <v>2</v>
      </c>
      <c r="M21" s="1">
        <v>2</v>
      </c>
      <c r="N21" s="1">
        <v>2</v>
      </c>
      <c r="O21" s="1">
        <v>2</v>
      </c>
      <c r="P21" s="5">
        <f t="shared" si="3"/>
        <v>6</v>
      </c>
      <c r="Q21" s="7">
        <f t="shared" si="4"/>
        <v>2</v>
      </c>
      <c r="R21" s="13" t="str">
        <f t="shared" si="0"/>
        <v>ІІ ур</v>
      </c>
      <c r="S21" s="1">
        <v>1</v>
      </c>
      <c r="T21" s="1">
        <v>2</v>
      </c>
      <c r="U21" s="1">
        <v>1</v>
      </c>
      <c r="V21" s="5">
        <f>SUM(S21:U21)</f>
        <v>4</v>
      </c>
      <c r="W21" s="7">
        <f t="shared" si="5"/>
        <v>0.66666666666666663</v>
      </c>
      <c r="X21" s="13" t="s">
        <v>17</v>
      </c>
      <c r="Y21" s="1">
        <v>2</v>
      </c>
      <c r="Z21" s="1">
        <v>1</v>
      </c>
      <c r="AA21" s="1">
        <v>1</v>
      </c>
      <c r="AB21" s="5">
        <f>SUM(Y21:AA21)</f>
        <v>4</v>
      </c>
      <c r="AC21" s="7">
        <f t="shared" si="6"/>
        <v>0.66666666666666663</v>
      </c>
      <c r="AD21" s="13" t="s">
        <v>17</v>
      </c>
      <c r="AE21" s="6">
        <f>H21+P21+V21+AB21</f>
        <v>20</v>
      </c>
      <c r="AF21" s="8">
        <f t="shared" si="7"/>
        <v>0.95238095238095233</v>
      </c>
      <c r="AG21" s="13" t="s">
        <v>16</v>
      </c>
    </row>
    <row r="22" spans="2:33" x14ac:dyDescent="0.25">
      <c r="B22" s="1">
        <v>14</v>
      </c>
      <c r="C22" s="1" t="s">
        <v>90</v>
      </c>
      <c r="D22" s="1">
        <v>1</v>
      </c>
      <c r="E22" s="1">
        <v>2</v>
      </c>
      <c r="F22" s="1">
        <v>1</v>
      </c>
      <c r="G22" s="1">
        <v>2</v>
      </c>
      <c r="H22" s="5">
        <f>SUM(D22:G22)</f>
        <v>6</v>
      </c>
      <c r="I22" s="7">
        <f t="shared" si="2"/>
        <v>1</v>
      </c>
      <c r="J22" s="13" t="str">
        <f>IF(D22="","",VLOOKUP(I22,$H$96:$I$98,2,TRUE))</f>
        <v>І ур</v>
      </c>
      <c r="K22" s="66">
        <v>2</v>
      </c>
      <c r="L22" s="66">
        <v>1</v>
      </c>
      <c r="M22" s="1">
        <v>2</v>
      </c>
      <c r="N22" s="1">
        <v>1</v>
      </c>
      <c r="O22" s="1">
        <v>1</v>
      </c>
      <c r="P22" s="5">
        <f t="shared" si="3"/>
        <v>4</v>
      </c>
      <c r="Q22" s="7">
        <f t="shared" si="4"/>
        <v>1.3333333333333333</v>
      </c>
      <c r="R22" s="13" t="str">
        <f t="shared" si="0"/>
        <v>І ур</v>
      </c>
      <c r="S22" s="1">
        <v>2</v>
      </c>
      <c r="T22" s="1">
        <v>1</v>
      </c>
      <c r="U22" s="1">
        <v>2</v>
      </c>
      <c r="V22" s="5">
        <f>SUM(S22:U22)</f>
        <v>5</v>
      </c>
      <c r="W22" s="7">
        <f t="shared" si="5"/>
        <v>0.83333333333333337</v>
      </c>
      <c r="X22" s="13" t="s">
        <v>17</v>
      </c>
      <c r="Y22" s="1">
        <v>2</v>
      </c>
      <c r="Z22" s="1">
        <v>2</v>
      </c>
      <c r="AA22" s="1">
        <v>2</v>
      </c>
      <c r="AB22" s="5">
        <f>SUM(Y22:AA22)</f>
        <v>6</v>
      </c>
      <c r="AC22" s="7">
        <f t="shared" si="6"/>
        <v>1</v>
      </c>
      <c r="AD22" s="13" t="s">
        <v>16</v>
      </c>
      <c r="AE22" s="6">
        <f>H22+P22+V22+AB22</f>
        <v>21</v>
      </c>
      <c r="AF22" s="8">
        <f t="shared" si="7"/>
        <v>1</v>
      </c>
      <c r="AG22" s="13" t="str">
        <f t="shared" si="1"/>
        <v>І ур</v>
      </c>
    </row>
    <row r="23" spans="2:33" x14ac:dyDescent="0.25">
      <c r="B23" s="1">
        <v>15</v>
      </c>
      <c r="C23" s="1" t="s">
        <v>91</v>
      </c>
      <c r="D23" s="1">
        <v>1</v>
      </c>
      <c r="E23" s="1">
        <v>2</v>
      </c>
      <c r="F23" s="1">
        <v>2</v>
      </c>
      <c r="G23" s="1">
        <v>2</v>
      </c>
      <c r="H23" s="5">
        <f>SUM(D23:G23)</f>
        <v>7</v>
      </c>
      <c r="I23" s="7">
        <f t="shared" si="2"/>
        <v>1.1666666666666667</v>
      </c>
      <c r="J23" s="13" t="str">
        <f>IF(D23="","",VLOOKUP(I23,$H$96:$I$98,2,TRUE))</f>
        <v>І ур</v>
      </c>
      <c r="K23" s="66">
        <v>1</v>
      </c>
      <c r="L23" s="66">
        <v>1</v>
      </c>
      <c r="M23" s="1">
        <v>1</v>
      </c>
      <c r="N23" s="1">
        <v>2</v>
      </c>
      <c r="O23" s="1">
        <v>2</v>
      </c>
      <c r="P23" s="5">
        <f t="shared" si="3"/>
        <v>5</v>
      </c>
      <c r="Q23" s="7">
        <f t="shared" si="4"/>
        <v>1.6666666666666667</v>
      </c>
      <c r="R23" s="13" t="str">
        <f t="shared" si="0"/>
        <v>ІІ ур</v>
      </c>
      <c r="S23" s="1">
        <v>1</v>
      </c>
      <c r="T23" s="1">
        <v>1</v>
      </c>
      <c r="U23" s="1">
        <v>2</v>
      </c>
      <c r="V23" s="5">
        <f>SUM(S23:U23)</f>
        <v>4</v>
      </c>
      <c r="W23" s="7">
        <f t="shared" si="5"/>
        <v>0.66666666666666663</v>
      </c>
      <c r="X23" s="13" t="s">
        <v>17</v>
      </c>
      <c r="Y23" s="1">
        <v>2</v>
      </c>
      <c r="Z23" s="1">
        <v>2</v>
      </c>
      <c r="AA23" s="1">
        <v>2</v>
      </c>
      <c r="AB23" s="5">
        <f>SUM(Y23:AA23)</f>
        <v>6</v>
      </c>
      <c r="AC23" s="7">
        <f t="shared" si="6"/>
        <v>1</v>
      </c>
      <c r="AD23" s="13" t="s">
        <v>16</v>
      </c>
      <c r="AE23" s="6">
        <f>H23+P23+V23+AB23</f>
        <v>22</v>
      </c>
      <c r="AF23" s="8">
        <f t="shared" si="7"/>
        <v>1.0476190476190477</v>
      </c>
      <c r="AG23" s="13" t="str">
        <f t="shared" si="1"/>
        <v>І ур</v>
      </c>
    </row>
    <row r="24" spans="2:33" x14ac:dyDescent="0.25">
      <c r="B24" s="1">
        <v>16</v>
      </c>
      <c r="C24" s="1" t="s">
        <v>92</v>
      </c>
      <c r="D24" s="1">
        <v>2</v>
      </c>
      <c r="E24" s="1">
        <v>1</v>
      </c>
      <c r="F24" s="1">
        <v>1</v>
      </c>
      <c r="G24" s="1">
        <v>1</v>
      </c>
      <c r="H24" s="5">
        <f>SUM(D24:G24)</f>
        <v>5</v>
      </c>
      <c r="I24" s="7">
        <f t="shared" si="2"/>
        <v>0.83333333333333337</v>
      </c>
      <c r="J24" s="13" t="s">
        <v>17</v>
      </c>
      <c r="K24" s="66">
        <v>1</v>
      </c>
      <c r="L24" s="66">
        <v>2</v>
      </c>
      <c r="M24" s="1">
        <v>1</v>
      </c>
      <c r="N24" s="1">
        <v>2</v>
      </c>
      <c r="O24" s="1">
        <v>2</v>
      </c>
      <c r="P24" s="5">
        <f t="shared" si="3"/>
        <v>5</v>
      </c>
      <c r="Q24" s="7">
        <f t="shared" si="4"/>
        <v>1.6666666666666667</v>
      </c>
      <c r="R24" s="13" t="str">
        <f t="shared" si="0"/>
        <v>ІІ ур</v>
      </c>
      <c r="S24" s="1">
        <v>1</v>
      </c>
      <c r="T24" s="1">
        <v>2</v>
      </c>
      <c r="U24" s="1">
        <v>2</v>
      </c>
      <c r="V24" s="5">
        <f>SUM(S24:U24)</f>
        <v>5</v>
      </c>
      <c r="W24" s="7">
        <f t="shared" si="5"/>
        <v>0.83333333333333337</v>
      </c>
      <c r="X24" s="13" t="s">
        <v>17</v>
      </c>
      <c r="Y24" s="1">
        <v>2</v>
      </c>
      <c r="Z24" s="1">
        <v>1</v>
      </c>
      <c r="AA24" s="1">
        <v>2</v>
      </c>
      <c r="AB24" s="5">
        <f>SUM(Y24:AA24)</f>
        <v>5</v>
      </c>
      <c r="AC24" s="7">
        <f t="shared" si="6"/>
        <v>0.83333333333333337</v>
      </c>
      <c r="AD24" s="13" t="s">
        <v>17</v>
      </c>
      <c r="AE24" s="6">
        <f>H24+P24+V24+AB24</f>
        <v>20</v>
      </c>
      <c r="AF24" s="8">
        <f t="shared" si="7"/>
        <v>0.95238095238095233</v>
      </c>
      <c r="AG24" s="13" t="s">
        <v>16</v>
      </c>
    </row>
    <row r="25" spans="2:33" x14ac:dyDescent="0.25">
      <c r="B25" s="1">
        <v>17</v>
      </c>
      <c r="C25" s="1" t="s">
        <v>93</v>
      </c>
      <c r="D25" s="1">
        <v>2</v>
      </c>
      <c r="E25" s="1">
        <v>1</v>
      </c>
      <c r="F25" s="1">
        <v>1</v>
      </c>
      <c r="G25" s="1">
        <v>2</v>
      </c>
      <c r="H25" s="5">
        <f>SUM(D25:G25)</f>
        <v>6</v>
      </c>
      <c r="I25" s="7">
        <f t="shared" si="2"/>
        <v>1</v>
      </c>
      <c r="J25" s="13" t="str">
        <f>IF(D25="","",VLOOKUP(I25,$H$96:$I$98,2,TRUE))</f>
        <v>І ур</v>
      </c>
      <c r="K25" s="66">
        <v>1</v>
      </c>
      <c r="L25" s="66">
        <v>2</v>
      </c>
      <c r="M25" s="1">
        <v>2</v>
      </c>
      <c r="N25" s="1">
        <v>2</v>
      </c>
      <c r="O25" s="1">
        <v>2</v>
      </c>
      <c r="P25" s="5">
        <f t="shared" si="3"/>
        <v>6</v>
      </c>
      <c r="Q25" s="7">
        <f t="shared" si="4"/>
        <v>2</v>
      </c>
      <c r="R25" s="13" t="str">
        <f t="shared" si="0"/>
        <v>ІІ ур</v>
      </c>
      <c r="S25" s="1">
        <v>1</v>
      </c>
      <c r="T25" s="1">
        <v>1</v>
      </c>
      <c r="U25" s="1">
        <v>2</v>
      </c>
      <c r="V25" s="5">
        <f>SUM(S25:U25)</f>
        <v>4</v>
      </c>
      <c r="W25" s="7">
        <f t="shared" si="5"/>
        <v>0.66666666666666663</v>
      </c>
      <c r="X25" s="13" t="s">
        <v>17</v>
      </c>
      <c r="Y25" s="1">
        <v>2</v>
      </c>
      <c r="Z25" s="1">
        <v>2</v>
      </c>
      <c r="AA25" s="1">
        <v>2</v>
      </c>
      <c r="AB25" s="5">
        <f>SUM(Y25:AA25)</f>
        <v>6</v>
      </c>
      <c r="AC25" s="7">
        <f t="shared" si="6"/>
        <v>1</v>
      </c>
      <c r="AD25" s="13" t="s">
        <v>16</v>
      </c>
      <c r="AE25" s="6">
        <f>H25+P25+V25+AB25</f>
        <v>22</v>
      </c>
      <c r="AF25" s="8">
        <f t="shared" si="7"/>
        <v>1.0476190476190477</v>
      </c>
      <c r="AG25" s="13" t="str">
        <f t="shared" si="1"/>
        <v>І ур</v>
      </c>
    </row>
    <row r="26" spans="2:33" x14ac:dyDescent="0.25">
      <c r="B26" s="1">
        <v>18</v>
      </c>
      <c r="C26" s="1" t="s">
        <v>94</v>
      </c>
      <c r="D26" s="1">
        <v>1</v>
      </c>
      <c r="E26" s="1">
        <v>2</v>
      </c>
      <c r="F26" s="1">
        <v>1</v>
      </c>
      <c r="G26" s="1">
        <v>2</v>
      </c>
      <c r="H26" s="5">
        <f>SUM(D26:G26)</f>
        <v>6</v>
      </c>
      <c r="I26" s="7">
        <f t="shared" si="2"/>
        <v>1</v>
      </c>
      <c r="J26" s="13" t="str">
        <f>IF(D26="","",VLOOKUP(I26,$H$96:$I$98,2,TRUE))</f>
        <v>І ур</v>
      </c>
      <c r="K26" s="66">
        <v>1</v>
      </c>
      <c r="L26" s="66">
        <v>2</v>
      </c>
      <c r="M26" s="1">
        <v>1</v>
      </c>
      <c r="N26" s="1">
        <v>2</v>
      </c>
      <c r="O26" s="1">
        <v>2</v>
      </c>
      <c r="P26" s="5">
        <f t="shared" si="3"/>
        <v>5</v>
      </c>
      <c r="Q26" s="7">
        <f t="shared" si="4"/>
        <v>1.6666666666666667</v>
      </c>
      <c r="R26" s="13" t="str">
        <f t="shared" si="0"/>
        <v>ІІ ур</v>
      </c>
      <c r="S26" s="1">
        <v>1</v>
      </c>
      <c r="T26" s="1">
        <v>1</v>
      </c>
      <c r="U26" s="1">
        <v>1</v>
      </c>
      <c r="V26" s="5">
        <f>SUM(S26:U26)</f>
        <v>3</v>
      </c>
      <c r="W26" s="7">
        <f t="shared" si="5"/>
        <v>0.5</v>
      </c>
      <c r="X26" s="13" t="s">
        <v>16</v>
      </c>
      <c r="Y26" s="1">
        <v>1</v>
      </c>
      <c r="Z26" s="1">
        <v>2</v>
      </c>
      <c r="AA26" s="1">
        <v>2</v>
      </c>
      <c r="AB26" s="5">
        <f>SUM(Y26:AA26)</f>
        <v>5</v>
      </c>
      <c r="AC26" s="7">
        <f t="shared" si="6"/>
        <v>0.83333333333333337</v>
      </c>
      <c r="AD26" s="13" t="s">
        <v>17</v>
      </c>
      <c r="AE26" s="6">
        <f>H26+P26+V26+AB26</f>
        <v>19</v>
      </c>
      <c r="AF26" s="8">
        <f t="shared" si="7"/>
        <v>0.90476190476190477</v>
      </c>
      <c r="AG26" s="13" t="s">
        <v>17</v>
      </c>
    </row>
    <row r="27" spans="2:33" x14ac:dyDescent="0.25">
      <c r="B27" s="1">
        <v>19</v>
      </c>
      <c r="C27" s="1" t="s">
        <v>95</v>
      </c>
      <c r="D27" s="1">
        <v>1</v>
      </c>
      <c r="E27" s="1">
        <v>2</v>
      </c>
      <c r="F27" s="1">
        <v>1</v>
      </c>
      <c r="G27" s="1">
        <v>2</v>
      </c>
      <c r="H27" s="5">
        <f>SUM(D27:G27)</f>
        <v>6</v>
      </c>
      <c r="I27" s="7">
        <f t="shared" si="2"/>
        <v>1</v>
      </c>
      <c r="J27" s="13" t="str">
        <f>IF(D27="","",VLOOKUP(I27,$H$96:$I$98,2,TRUE))</f>
        <v>І ур</v>
      </c>
      <c r="K27" s="66">
        <v>2</v>
      </c>
      <c r="L27" s="66">
        <v>1</v>
      </c>
      <c r="M27" s="1">
        <v>2</v>
      </c>
      <c r="N27" s="1">
        <v>2</v>
      </c>
      <c r="O27" s="1">
        <v>2</v>
      </c>
      <c r="P27" s="5">
        <f t="shared" si="3"/>
        <v>6</v>
      </c>
      <c r="Q27" s="7">
        <f t="shared" si="4"/>
        <v>2</v>
      </c>
      <c r="R27" s="13" t="str">
        <f t="shared" si="0"/>
        <v>ІІ ур</v>
      </c>
      <c r="S27" s="1">
        <v>2</v>
      </c>
      <c r="T27" s="1">
        <v>2</v>
      </c>
      <c r="U27" s="1">
        <v>2</v>
      </c>
      <c r="V27" s="5">
        <f>SUM(S27:U27)</f>
        <v>6</v>
      </c>
      <c r="W27" s="7">
        <f t="shared" si="5"/>
        <v>1</v>
      </c>
      <c r="X27" s="13" t="str">
        <f>IF(S27="","",VLOOKUP(W27,$H$96:$I$98,2,TRUE))</f>
        <v>І ур</v>
      </c>
      <c r="Y27" s="1">
        <v>2</v>
      </c>
      <c r="Z27" s="1">
        <v>2</v>
      </c>
      <c r="AA27" s="1">
        <v>2</v>
      </c>
      <c r="AB27" s="5">
        <f>SUM(Y27:AA27)</f>
        <v>6</v>
      </c>
      <c r="AC27" s="7">
        <f t="shared" si="6"/>
        <v>1</v>
      </c>
      <c r="AD27" s="13" t="s">
        <v>16</v>
      </c>
      <c r="AE27" s="6">
        <f>H27+P27+V27+AB27</f>
        <v>24</v>
      </c>
      <c r="AF27" s="8">
        <f t="shared" si="7"/>
        <v>1.1428571428571428</v>
      </c>
      <c r="AG27" s="13" t="str">
        <f t="shared" si="1"/>
        <v>І ур</v>
      </c>
    </row>
    <row r="28" spans="2:33" x14ac:dyDescent="0.25">
      <c r="B28" s="1">
        <v>20</v>
      </c>
      <c r="C28" s="1" t="s">
        <v>96</v>
      </c>
      <c r="D28" s="1">
        <v>2</v>
      </c>
      <c r="E28" s="1">
        <v>2</v>
      </c>
      <c r="F28" s="1">
        <v>2</v>
      </c>
      <c r="G28" s="1">
        <v>2</v>
      </c>
      <c r="H28" s="5">
        <f>SUM(D28:G28)</f>
        <v>8</v>
      </c>
      <c r="I28" s="7">
        <f t="shared" si="2"/>
        <v>1.3333333333333333</v>
      </c>
      <c r="J28" s="13" t="str">
        <f>IF(D28="","",VLOOKUP(I28,$H$96:$I$98,2,TRUE))</f>
        <v>І ур</v>
      </c>
      <c r="K28" s="66">
        <v>2</v>
      </c>
      <c r="L28" s="66">
        <v>2</v>
      </c>
      <c r="M28" s="1">
        <v>2</v>
      </c>
      <c r="N28" s="1">
        <v>2</v>
      </c>
      <c r="O28" s="1">
        <v>2</v>
      </c>
      <c r="P28" s="5">
        <f t="shared" si="3"/>
        <v>6</v>
      </c>
      <c r="Q28" s="7">
        <f t="shared" si="4"/>
        <v>2</v>
      </c>
      <c r="R28" s="13" t="str">
        <f t="shared" si="0"/>
        <v>ІІ ур</v>
      </c>
      <c r="S28" s="1">
        <v>2</v>
      </c>
      <c r="T28" s="1">
        <v>2</v>
      </c>
      <c r="U28" s="1">
        <v>2</v>
      </c>
      <c r="V28" s="5">
        <f>SUM(S28:U28)</f>
        <v>6</v>
      </c>
      <c r="W28" s="7">
        <f t="shared" si="5"/>
        <v>1</v>
      </c>
      <c r="X28" s="13" t="str">
        <f>IF(S28="","",VLOOKUP(W28,$H$96:$I$98,2,TRUE))</f>
        <v>І ур</v>
      </c>
      <c r="Y28" s="1">
        <v>2</v>
      </c>
      <c r="Z28" s="1">
        <v>1</v>
      </c>
      <c r="AA28" s="1">
        <v>2</v>
      </c>
      <c r="AB28" s="5">
        <f>SUM(Y28:AA28)</f>
        <v>5</v>
      </c>
      <c r="AC28" s="7">
        <f t="shared" si="6"/>
        <v>0.83333333333333337</v>
      </c>
      <c r="AD28" s="13" t="s">
        <v>17</v>
      </c>
      <c r="AE28" s="6">
        <f>H28+P28+V28+AB28</f>
        <v>25</v>
      </c>
      <c r="AF28" s="8">
        <f t="shared" si="7"/>
        <v>1.1904761904761905</v>
      </c>
      <c r="AG28" s="13" t="str">
        <f t="shared" si="1"/>
        <v>І ур</v>
      </c>
    </row>
    <row r="29" spans="2:33" x14ac:dyDescent="0.25">
      <c r="B29" s="1">
        <v>21</v>
      </c>
      <c r="C29" s="1" t="s">
        <v>97</v>
      </c>
      <c r="D29" s="1">
        <v>1</v>
      </c>
      <c r="E29" s="1">
        <v>2</v>
      </c>
      <c r="F29" s="1">
        <v>1</v>
      </c>
      <c r="G29" s="1">
        <v>2</v>
      </c>
      <c r="H29" s="5">
        <f>SUM(D29:G29)</f>
        <v>6</v>
      </c>
      <c r="I29" s="7">
        <f t="shared" si="2"/>
        <v>1</v>
      </c>
      <c r="J29" s="13" t="str">
        <f>IF(D29="","",VLOOKUP(I29,$H$96:$I$98,2,TRUE))</f>
        <v>І ур</v>
      </c>
      <c r="K29" s="66">
        <v>1</v>
      </c>
      <c r="L29" s="66">
        <v>2</v>
      </c>
      <c r="M29" s="1">
        <v>2</v>
      </c>
      <c r="N29" s="1">
        <v>2</v>
      </c>
      <c r="O29" s="1">
        <v>1</v>
      </c>
      <c r="P29" s="5">
        <f t="shared" si="3"/>
        <v>5</v>
      </c>
      <c r="Q29" s="7">
        <f t="shared" si="4"/>
        <v>1.6666666666666667</v>
      </c>
      <c r="R29" s="13" t="str">
        <f t="shared" si="0"/>
        <v>ІІ ур</v>
      </c>
      <c r="S29" s="1">
        <v>1</v>
      </c>
      <c r="T29" s="1">
        <v>2</v>
      </c>
      <c r="U29" s="1">
        <v>1</v>
      </c>
      <c r="V29" s="5">
        <f>SUM(S29:U29)</f>
        <v>4</v>
      </c>
      <c r="W29" s="7">
        <f t="shared" si="5"/>
        <v>0.66666666666666663</v>
      </c>
      <c r="X29" s="13" t="s">
        <v>17</v>
      </c>
      <c r="Y29" s="1">
        <v>2</v>
      </c>
      <c r="Z29" s="1">
        <v>2</v>
      </c>
      <c r="AA29" s="1">
        <v>2</v>
      </c>
      <c r="AB29" s="5">
        <f>SUM(Y29:AA29)</f>
        <v>6</v>
      </c>
      <c r="AC29" s="7">
        <f t="shared" si="6"/>
        <v>1</v>
      </c>
      <c r="AD29" s="13" t="s">
        <v>16</v>
      </c>
      <c r="AE29" s="6">
        <f>H29+P29+V29+AB29</f>
        <v>21</v>
      </c>
      <c r="AF29" s="8">
        <f t="shared" si="7"/>
        <v>1</v>
      </c>
      <c r="AG29" s="13" t="str">
        <f t="shared" si="1"/>
        <v>І ур</v>
      </c>
    </row>
    <row r="30" spans="2:33" x14ac:dyDescent="0.25">
      <c r="B30" s="1">
        <v>22</v>
      </c>
      <c r="C30" s="1" t="s">
        <v>98</v>
      </c>
      <c r="D30" s="1">
        <v>1</v>
      </c>
      <c r="E30" s="1">
        <v>1</v>
      </c>
      <c r="F30" s="1">
        <v>1</v>
      </c>
      <c r="G30" s="1">
        <v>2</v>
      </c>
      <c r="H30" s="5">
        <f>SUM(D30:G30)</f>
        <v>5</v>
      </c>
      <c r="I30" s="7">
        <f t="shared" si="2"/>
        <v>0.83333333333333337</v>
      </c>
      <c r="J30" s="13" t="s">
        <v>17</v>
      </c>
      <c r="K30" s="66">
        <v>1</v>
      </c>
      <c r="L30" s="66">
        <v>1</v>
      </c>
      <c r="M30" s="1">
        <v>1</v>
      </c>
      <c r="N30" s="1">
        <v>1</v>
      </c>
      <c r="O30" s="1">
        <v>1</v>
      </c>
      <c r="P30" s="5">
        <f t="shared" si="3"/>
        <v>3</v>
      </c>
      <c r="Q30" s="7">
        <f t="shared" si="4"/>
        <v>1</v>
      </c>
      <c r="R30" s="13" t="str">
        <f t="shared" si="0"/>
        <v>І ур</v>
      </c>
      <c r="S30" s="1">
        <v>2</v>
      </c>
      <c r="T30" s="1">
        <v>1</v>
      </c>
      <c r="U30" s="1">
        <v>1</v>
      </c>
      <c r="V30" s="5">
        <f>SUM(S30:U30)</f>
        <v>4</v>
      </c>
      <c r="W30" s="7">
        <f t="shared" si="5"/>
        <v>0.66666666666666663</v>
      </c>
      <c r="X30" s="13" t="s">
        <v>17</v>
      </c>
      <c r="Y30" s="1">
        <v>1</v>
      </c>
      <c r="Z30" s="1">
        <v>1</v>
      </c>
      <c r="AA30" s="1">
        <v>2</v>
      </c>
      <c r="AB30" s="5">
        <f>SUM(Y30:AA30)</f>
        <v>4</v>
      </c>
      <c r="AC30" s="7">
        <f t="shared" si="6"/>
        <v>0.66666666666666663</v>
      </c>
      <c r="AD30" s="13" t="s">
        <v>17</v>
      </c>
      <c r="AE30" s="6">
        <f>H30+P30+V30+AB30</f>
        <v>16</v>
      </c>
      <c r="AF30" s="8">
        <f t="shared" si="7"/>
        <v>0.76190476190476186</v>
      </c>
      <c r="AG30" s="13" t="s">
        <v>17</v>
      </c>
    </row>
    <row r="31" spans="2:33" x14ac:dyDescent="0.25">
      <c r="B31" s="1">
        <v>23</v>
      </c>
      <c r="C31" s="1" t="s">
        <v>99</v>
      </c>
      <c r="D31" s="1">
        <v>2</v>
      </c>
      <c r="E31" s="1">
        <v>1</v>
      </c>
      <c r="F31" s="1">
        <v>1</v>
      </c>
      <c r="G31" s="1">
        <v>1</v>
      </c>
      <c r="H31" s="5">
        <f>SUM(D31:G31)</f>
        <v>5</v>
      </c>
      <c r="I31" s="7">
        <f t="shared" si="2"/>
        <v>0.83333333333333337</v>
      </c>
      <c r="J31" s="13" t="s">
        <v>17</v>
      </c>
      <c r="K31" s="66">
        <v>2</v>
      </c>
      <c r="L31" s="66">
        <v>2</v>
      </c>
      <c r="M31" s="1">
        <v>2</v>
      </c>
      <c r="N31" s="1">
        <v>1</v>
      </c>
      <c r="O31" s="1">
        <v>2</v>
      </c>
      <c r="P31" s="5">
        <f t="shared" si="3"/>
        <v>5</v>
      </c>
      <c r="Q31" s="7">
        <f t="shared" si="4"/>
        <v>1.6666666666666667</v>
      </c>
      <c r="R31" s="13" t="str">
        <f t="shared" si="0"/>
        <v>ІІ ур</v>
      </c>
      <c r="S31" s="1">
        <v>1</v>
      </c>
      <c r="T31" s="1">
        <v>2</v>
      </c>
      <c r="U31" s="1">
        <v>2</v>
      </c>
      <c r="V31" s="5">
        <f>SUM(S31:U31)</f>
        <v>5</v>
      </c>
      <c r="W31" s="7">
        <f t="shared" si="5"/>
        <v>0.83333333333333337</v>
      </c>
      <c r="X31" s="13" t="s">
        <v>17</v>
      </c>
      <c r="Y31" s="1">
        <v>1</v>
      </c>
      <c r="Z31" s="1">
        <v>1</v>
      </c>
      <c r="AA31" s="1">
        <v>2</v>
      </c>
      <c r="AB31" s="5">
        <f>SUM(Y31:AA31)</f>
        <v>4</v>
      </c>
      <c r="AC31" s="7">
        <f t="shared" si="6"/>
        <v>0.66666666666666663</v>
      </c>
      <c r="AD31" s="13" t="s">
        <v>17</v>
      </c>
      <c r="AE31" s="6">
        <f>H31+P31+V31+AB31</f>
        <v>19</v>
      </c>
      <c r="AF31" s="8">
        <f t="shared" si="7"/>
        <v>0.90476190476190477</v>
      </c>
      <c r="AG31" s="13" t="s">
        <v>17</v>
      </c>
    </row>
    <row r="32" spans="2:33" x14ac:dyDescent="0.25">
      <c r="B32" s="1">
        <v>24</v>
      </c>
      <c r="C32" s="1" t="s">
        <v>100</v>
      </c>
      <c r="D32" s="1">
        <v>1</v>
      </c>
      <c r="E32" s="1">
        <v>1</v>
      </c>
      <c r="F32" s="1">
        <v>2</v>
      </c>
      <c r="G32" s="1">
        <v>2</v>
      </c>
      <c r="H32" s="5">
        <f>SUM(D32:G32)</f>
        <v>6</v>
      </c>
      <c r="I32" s="7">
        <f t="shared" si="2"/>
        <v>1</v>
      </c>
      <c r="J32" s="13" t="str">
        <f>IF(D32="","",VLOOKUP(I32,$H$96:$I$98,2,TRUE))</f>
        <v>І ур</v>
      </c>
      <c r="K32" s="66">
        <v>2</v>
      </c>
      <c r="L32" s="66">
        <v>2</v>
      </c>
      <c r="M32" s="1">
        <v>2</v>
      </c>
      <c r="N32" s="1">
        <v>2</v>
      </c>
      <c r="O32" s="1">
        <v>2</v>
      </c>
      <c r="P32" s="5">
        <f t="shared" si="3"/>
        <v>6</v>
      </c>
      <c r="Q32" s="7">
        <f t="shared" si="4"/>
        <v>2</v>
      </c>
      <c r="R32" s="13" t="str">
        <f t="shared" si="0"/>
        <v>ІІ ур</v>
      </c>
      <c r="S32" s="1">
        <v>2</v>
      </c>
      <c r="T32" s="1">
        <v>2</v>
      </c>
      <c r="U32" s="1">
        <v>1</v>
      </c>
      <c r="V32" s="5">
        <f>SUM(S32:U32)</f>
        <v>5</v>
      </c>
      <c r="W32" s="7">
        <f t="shared" si="5"/>
        <v>0.83333333333333337</v>
      </c>
      <c r="X32" s="13" t="s">
        <v>17</v>
      </c>
      <c r="Y32" s="1">
        <v>1</v>
      </c>
      <c r="Z32" s="1">
        <v>1</v>
      </c>
      <c r="AA32" s="1">
        <v>2</v>
      </c>
      <c r="AB32" s="5">
        <f>SUM(Y32:AA32)</f>
        <v>4</v>
      </c>
      <c r="AC32" s="7">
        <f t="shared" si="6"/>
        <v>0.66666666666666663</v>
      </c>
      <c r="AD32" s="13" t="s">
        <v>17</v>
      </c>
      <c r="AE32" s="6">
        <f>H32+P32+V32+AB32</f>
        <v>21</v>
      </c>
      <c r="AF32" s="8">
        <f t="shared" si="7"/>
        <v>1</v>
      </c>
      <c r="AG32" s="13" t="str">
        <f t="shared" si="1"/>
        <v>І ур</v>
      </c>
    </row>
    <row r="33" spans="1:36" x14ac:dyDescent="0.25">
      <c r="B33" s="1">
        <v>25</v>
      </c>
      <c r="C33" s="1" t="s">
        <v>101</v>
      </c>
      <c r="D33" s="1">
        <v>2</v>
      </c>
      <c r="E33" s="1">
        <v>2</v>
      </c>
      <c r="F33" s="1">
        <v>1</v>
      </c>
      <c r="G33" s="1">
        <v>1</v>
      </c>
      <c r="H33" s="5">
        <f>SUM(D33:G33)</f>
        <v>6</v>
      </c>
      <c r="I33" s="7">
        <f t="shared" si="2"/>
        <v>1</v>
      </c>
      <c r="J33" s="13" t="str">
        <f>IF(D33="","",VLOOKUP(I33,$H$96:$I$98,2,TRUE))</f>
        <v>І ур</v>
      </c>
      <c r="K33" s="66">
        <v>1</v>
      </c>
      <c r="L33" s="66">
        <v>2</v>
      </c>
      <c r="M33" s="1">
        <v>2</v>
      </c>
      <c r="N33" s="1">
        <v>1</v>
      </c>
      <c r="O33" s="1">
        <v>2</v>
      </c>
      <c r="P33" s="5">
        <f t="shared" si="3"/>
        <v>5</v>
      </c>
      <c r="Q33" s="7">
        <f t="shared" si="4"/>
        <v>1.6666666666666667</v>
      </c>
      <c r="R33" s="13" t="str">
        <f t="shared" si="0"/>
        <v>ІІ ур</v>
      </c>
      <c r="S33" s="1">
        <v>2</v>
      </c>
      <c r="T33" s="1">
        <v>1</v>
      </c>
      <c r="U33" s="1">
        <v>2</v>
      </c>
      <c r="V33" s="5">
        <f>SUM(S33:U33)</f>
        <v>5</v>
      </c>
      <c r="W33" s="7">
        <f t="shared" si="5"/>
        <v>0.83333333333333337</v>
      </c>
      <c r="X33" s="13" t="s">
        <v>17</v>
      </c>
      <c r="Y33" s="1">
        <v>1</v>
      </c>
      <c r="Z33" s="1">
        <v>1</v>
      </c>
      <c r="AA33" s="1">
        <v>2</v>
      </c>
      <c r="AB33" s="5">
        <f>SUM(Y33:AA33)</f>
        <v>4</v>
      </c>
      <c r="AC33" s="7">
        <f t="shared" si="6"/>
        <v>0.66666666666666663</v>
      </c>
      <c r="AD33" s="13" t="s">
        <v>17</v>
      </c>
      <c r="AE33" s="6">
        <f>H33+P33+V33+AB33</f>
        <v>20</v>
      </c>
      <c r="AF33" s="8">
        <f t="shared" si="7"/>
        <v>0.95238095238095233</v>
      </c>
      <c r="AG33" s="13" t="s">
        <v>16</v>
      </c>
    </row>
    <row r="34" spans="1:36" x14ac:dyDescent="0.25">
      <c r="B34" s="1">
        <v>26</v>
      </c>
      <c r="C34" s="1" t="s">
        <v>102</v>
      </c>
      <c r="D34" s="1">
        <v>1</v>
      </c>
      <c r="E34" s="1">
        <v>2</v>
      </c>
      <c r="F34" s="1">
        <v>1</v>
      </c>
      <c r="G34" s="1">
        <v>2</v>
      </c>
      <c r="H34" s="5">
        <f>SUM(D34:G34)</f>
        <v>6</v>
      </c>
      <c r="I34" s="7">
        <f t="shared" si="2"/>
        <v>1</v>
      </c>
      <c r="J34" s="13" t="str">
        <f>IF(D34="","",VLOOKUP(I34,$H$96:$I$98,2,TRUE))</f>
        <v>І ур</v>
      </c>
      <c r="K34" s="66">
        <v>1</v>
      </c>
      <c r="L34" s="66">
        <v>2</v>
      </c>
      <c r="M34" s="1">
        <v>2</v>
      </c>
      <c r="N34" s="1">
        <v>2</v>
      </c>
      <c r="O34" s="1">
        <v>2</v>
      </c>
      <c r="P34" s="5">
        <f t="shared" si="3"/>
        <v>6</v>
      </c>
      <c r="Q34" s="7">
        <f t="shared" si="4"/>
        <v>2</v>
      </c>
      <c r="R34" s="13" t="str">
        <f t="shared" si="0"/>
        <v>ІІ ур</v>
      </c>
      <c r="S34" s="1">
        <v>2</v>
      </c>
      <c r="T34" s="1">
        <v>2</v>
      </c>
      <c r="U34" s="1">
        <v>1</v>
      </c>
      <c r="V34" s="5">
        <f>SUM(S34:U34)</f>
        <v>5</v>
      </c>
      <c r="W34" s="7">
        <f t="shared" si="5"/>
        <v>0.83333333333333337</v>
      </c>
      <c r="X34" s="13" t="s">
        <v>17</v>
      </c>
      <c r="Y34" s="1">
        <v>2</v>
      </c>
      <c r="Z34" s="1">
        <v>1</v>
      </c>
      <c r="AA34" s="1">
        <v>2</v>
      </c>
      <c r="AB34" s="5">
        <f>SUM(Y34:AA34)</f>
        <v>5</v>
      </c>
      <c r="AC34" s="7">
        <f t="shared" si="6"/>
        <v>0.83333333333333337</v>
      </c>
      <c r="AD34" s="13" t="s">
        <v>17</v>
      </c>
      <c r="AE34" s="6">
        <f>H34+P34+V34+AB34</f>
        <v>22</v>
      </c>
      <c r="AF34" s="8">
        <f t="shared" si="7"/>
        <v>1.0476190476190477</v>
      </c>
      <c r="AG34" s="13" t="str">
        <f t="shared" si="1"/>
        <v>І ур</v>
      </c>
    </row>
    <row r="35" spans="1:36" x14ac:dyDescent="0.25">
      <c r="B35" s="1">
        <v>27</v>
      </c>
      <c r="C35" s="1" t="s">
        <v>103</v>
      </c>
      <c r="D35" s="1">
        <v>2</v>
      </c>
      <c r="E35" s="1">
        <v>2</v>
      </c>
      <c r="F35" s="1">
        <v>2</v>
      </c>
      <c r="G35" s="1">
        <v>2</v>
      </c>
      <c r="H35" s="5">
        <f>SUM(D35:G35)</f>
        <v>8</v>
      </c>
      <c r="I35" s="7">
        <f t="shared" si="2"/>
        <v>1.3333333333333333</v>
      </c>
      <c r="J35" s="13" t="str">
        <f>IF(D35="","",VLOOKUP(I35,$H$96:$I$98,2,TRUE))</f>
        <v>І ур</v>
      </c>
      <c r="K35" s="66">
        <v>2</v>
      </c>
      <c r="L35" s="66">
        <v>2</v>
      </c>
      <c r="M35" s="1">
        <v>2</v>
      </c>
      <c r="N35" s="1">
        <v>2</v>
      </c>
      <c r="O35" s="1">
        <v>2</v>
      </c>
      <c r="P35" s="5">
        <f t="shared" si="3"/>
        <v>6</v>
      </c>
      <c r="Q35" s="7">
        <f t="shared" si="4"/>
        <v>2</v>
      </c>
      <c r="R35" s="13" t="str">
        <f t="shared" si="0"/>
        <v>ІІ ур</v>
      </c>
      <c r="S35" s="1">
        <v>2</v>
      </c>
      <c r="T35" s="1">
        <v>2</v>
      </c>
      <c r="U35" s="1">
        <v>2</v>
      </c>
      <c r="V35" s="5">
        <f>SUM(S35:U35)</f>
        <v>6</v>
      </c>
      <c r="W35" s="7"/>
      <c r="X35" s="13" t="s">
        <v>17</v>
      </c>
      <c r="Y35" s="1">
        <v>2</v>
      </c>
      <c r="Z35" s="1">
        <v>2</v>
      </c>
      <c r="AA35" s="1">
        <v>2</v>
      </c>
      <c r="AB35" s="5">
        <v>6</v>
      </c>
      <c r="AC35" s="7">
        <v>1</v>
      </c>
      <c r="AD35" s="13" t="s">
        <v>16</v>
      </c>
      <c r="AE35" s="6">
        <f>H35+P35+V35+AB40</f>
        <v>20</v>
      </c>
      <c r="AF35" s="8">
        <f t="shared" si="7"/>
        <v>0.95238095238095233</v>
      </c>
      <c r="AG35" s="13" t="s">
        <v>16</v>
      </c>
      <c r="AH35" s="2"/>
      <c r="AI35" s="2"/>
      <c r="AJ35" s="2"/>
    </row>
    <row r="36" spans="1:36" x14ac:dyDescent="0.25">
      <c r="B36" s="40"/>
      <c r="C36" s="40"/>
      <c r="D36" s="46"/>
      <c r="E36" s="47"/>
      <c r="F36" s="47"/>
      <c r="G36" s="47"/>
      <c r="H36" s="48"/>
      <c r="I36" s="1" t="s">
        <v>15</v>
      </c>
      <c r="J36" s="11" t="s">
        <v>11</v>
      </c>
      <c r="K36" s="46"/>
      <c r="L36" s="47"/>
      <c r="M36" s="47"/>
      <c r="N36" s="47"/>
      <c r="O36" s="47"/>
      <c r="P36" s="48"/>
      <c r="Q36" s="1" t="s">
        <v>15</v>
      </c>
      <c r="R36" s="11" t="s">
        <v>11</v>
      </c>
      <c r="S36" s="15"/>
      <c r="T36" s="16"/>
      <c r="U36" s="16"/>
      <c r="V36" s="16"/>
      <c r="W36" s="78" t="s">
        <v>15</v>
      </c>
      <c r="X36" s="66" t="s">
        <v>11</v>
      </c>
      <c r="Y36" s="15"/>
      <c r="Z36" s="16"/>
      <c r="AA36" s="16"/>
      <c r="AB36" s="78"/>
      <c r="AC36" s="78" t="s">
        <v>15</v>
      </c>
      <c r="AD36" s="16" t="s">
        <v>11</v>
      </c>
      <c r="AE36" s="17"/>
      <c r="AF36" s="1"/>
      <c r="AG36" s="11"/>
      <c r="AH36" s="2"/>
      <c r="AI36" s="2"/>
      <c r="AJ36" s="2"/>
    </row>
    <row r="37" spans="1:36" ht="19.5" customHeight="1" x14ac:dyDescent="0.25">
      <c r="B37" s="41"/>
      <c r="C37" s="41"/>
      <c r="D37" s="46" t="s">
        <v>19</v>
      </c>
      <c r="E37" s="47"/>
      <c r="F37" s="47"/>
      <c r="G37" s="47"/>
      <c r="H37" s="48"/>
      <c r="I37" s="10">
        <f>COUNTA(C9:C35)</f>
        <v>27</v>
      </c>
      <c r="J37" s="10">
        <v>100</v>
      </c>
      <c r="K37" s="75" t="s">
        <v>128</v>
      </c>
      <c r="L37" s="76"/>
      <c r="M37" s="76"/>
      <c r="N37" s="76"/>
      <c r="O37" s="76"/>
      <c r="P37" s="77"/>
      <c r="Q37" s="10">
        <f>COUNTA(C9:C35)</f>
        <v>27</v>
      </c>
      <c r="R37" s="10">
        <v>100</v>
      </c>
      <c r="S37" s="79" t="s">
        <v>19</v>
      </c>
      <c r="T37" s="80"/>
      <c r="U37" s="80"/>
      <c r="V37" s="80"/>
      <c r="W37" s="82">
        <v>27</v>
      </c>
      <c r="X37" s="66">
        <v>100</v>
      </c>
      <c r="Y37" s="15" t="s">
        <v>144</v>
      </c>
      <c r="Z37" s="16"/>
      <c r="AA37" s="16"/>
      <c r="AB37" s="78"/>
      <c r="AC37" s="82">
        <v>27</v>
      </c>
      <c r="AD37" s="16">
        <v>100</v>
      </c>
      <c r="AE37" s="17"/>
      <c r="AF37" s="3"/>
      <c r="AG37" s="3"/>
      <c r="AH37" s="2"/>
      <c r="AI37" s="2"/>
      <c r="AJ37" s="2"/>
    </row>
    <row r="38" spans="1:36" x14ac:dyDescent="0.25">
      <c r="B38" s="41"/>
      <c r="C38" s="41"/>
      <c r="D38" s="46" t="s">
        <v>24</v>
      </c>
      <c r="E38" s="47"/>
      <c r="F38" s="47"/>
      <c r="G38" s="47"/>
      <c r="H38" s="48"/>
      <c r="I38" s="12">
        <f>COUNTIF(J9:J35,"І ур")</f>
        <v>24</v>
      </c>
      <c r="J38" s="3">
        <v>89</v>
      </c>
      <c r="K38" s="46" t="s">
        <v>24</v>
      </c>
      <c r="L38" s="47"/>
      <c r="M38" s="47"/>
      <c r="N38" s="47"/>
      <c r="O38" s="47"/>
      <c r="P38" s="72"/>
      <c r="Q38" s="81">
        <f>COUNTIF(R9:R35,"І ур")</f>
        <v>6</v>
      </c>
      <c r="R38" s="23">
        <v>22</v>
      </c>
      <c r="S38" s="15" t="s">
        <v>24</v>
      </c>
      <c r="T38" s="16"/>
      <c r="U38" s="16"/>
      <c r="V38" s="16"/>
      <c r="W38" s="82">
        <v>4</v>
      </c>
      <c r="X38" s="66">
        <v>15</v>
      </c>
      <c r="Y38" s="46" t="s">
        <v>24</v>
      </c>
      <c r="Z38" s="47"/>
      <c r="AA38" s="48"/>
      <c r="AB38" s="78"/>
      <c r="AC38" s="82">
        <v>6</v>
      </c>
      <c r="AD38" s="16">
        <v>22</v>
      </c>
      <c r="AE38" s="17"/>
      <c r="AF38" s="12"/>
      <c r="AG38" s="3"/>
      <c r="AH38" s="2"/>
      <c r="AI38" s="2"/>
      <c r="AJ38" s="2"/>
    </row>
    <row r="39" spans="1:36" x14ac:dyDescent="0.25">
      <c r="B39" s="41"/>
      <c r="C39" s="41"/>
      <c r="D39" s="46" t="s">
        <v>25</v>
      </c>
      <c r="E39" s="47"/>
      <c r="F39" s="47"/>
      <c r="G39" s="47"/>
      <c r="H39" s="48"/>
      <c r="I39" s="12">
        <f>COUNTIF(J9:J35,"ІІ ур")</f>
        <v>3</v>
      </c>
      <c r="J39" s="3">
        <v>11</v>
      </c>
      <c r="K39" s="46" t="s">
        <v>25</v>
      </c>
      <c r="L39" s="47"/>
      <c r="M39" s="47"/>
      <c r="N39" s="47"/>
      <c r="O39" s="47"/>
      <c r="P39" s="72"/>
      <c r="Q39" s="81">
        <f>COUNTIF(R9:R35,"ІІ ур")</f>
        <v>21</v>
      </c>
      <c r="R39" s="23">
        <v>78</v>
      </c>
      <c r="S39" s="15" t="s">
        <v>25</v>
      </c>
      <c r="T39" s="16"/>
      <c r="U39" s="16"/>
      <c r="V39" s="16"/>
      <c r="W39" s="82">
        <v>23</v>
      </c>
      <c r="X39" s="66">
        <v>85</v>
      </c>
      <c r="Y39" s="46" t="s">
        <v>145</v>
      </c>
      <c r="Z39" s="47"/>
      <c r="AA39" s="48"/>
      <c r="AB39" s="78"/>
      <c r="AC39" s="82">
        <v>21</v>
      </c>
      <c r="AD39" s="16">
        <v>78</v>
      </c>
      <c r="AE39" s="17"/>
      <c r="AF39" s="12"/>
      <c r="AG39" s="3"/>
      <c r="AH39" s="2"/>
      <c r="AI39" s="2"/>
      <c r="AJ39" s="2"/>
    </row>
    <row r="40" spans="1:36" x14ac:dyDescent="0.25">
      <c r="B40" s="41"/>
      <c r="C40" s="41"/>
      <c r="D40" s="46" t="s">
        <v>26</v>
      </c>
      <c r="E40" s="47"/>
      <c r="F40" s="47"/>
      <c r="G40" s="47"/>
      <c r="H40" s="48"/>
      <c r="I40" s="12">
        <f>COUNTIF(J9:J35,"ІІІ ур")</f>
        <v>0</v>
      </c>
      <c r="J40" s="3">
        <f>(I40/I37)*100</f>
        <v>0</v>
      </c>
      <c r="K40" s="46" t="s">
        <v>26</v>
      </c>
      <c r="L40" s="47"/>
      <c r="M40" s="47"/>
      <c r="N40" s="47"/>
      <c r="O40" s="47"/>
      <c r="P40" s="72"/>
      <c r="Q40" s="81">
        <f>COUNTIF(R9:R35,"ІІІ ур")</f>
        <v>0</v>
      </c>
      <c r="R40" s="23">
        <f>(Q40/Q37)*100</f>
        <v>0</v>
      </c>
      <c r="S40" s="15" t="s">
        <v>26</v>
      </c>
      <c r="T40" s="16"/>
      <c r="U40" s="16"/>
      <c r="V40" s="16"/>
      <c r="W40" s="82">
        <v>0</v>
      </c>
      <c r="X40" s="66">
        <v>0</v>
      </c>
      <c r="Y40" s="46" t="s">
        <v>26</v>
      </c>
      <c r="Z40" s="47"/>
      <c r="AA40" s="48"/>
      <c r="AB40" s="78"/>
      <c r="AC40" s="82">
        <v>0</v>
      </c>
      <c r="AD40" s="16">
        <v>0</v>
      </c>
      <c r="AE40" s="17"/>
      <c r="AF40" s="12"/>
      <c r="AG40" s="3"/>
      <c r="AH40" s="17"/>
      <c r="AI40" s="1" t="s">
        <v>15</v>
      </c>
      <c r="AJ40" s="11" t="s">
        <v>11</v>
      </c>
    </row>
    <row r="41" spans="1:36" x14ac:dyDescent="0.25">
      <c r="B41" s="41"/>
      <c r="C41" s="41"/>
      <c r="D41" s="15"/>
      <c r="E41" s="16"/>
      <c r="F41" s="16"/>
      <c r="G41" s="16"/>
      <c r="H41" s="16"/>
      <c r="I41" s="85"/>
      <c r="J41" s="73"/>
      <c r="K41" s="16"/>
      <c r="L41" s="16"/>
      <c r="M41" s="16"/>
      <c r="N41" s="16"/>
      <c r="O41" s="16"/>
      <c r="P41" s="71"/>
      <c r="Q41" s="86"/>
      <c r="R41" s="74"/>
      <c r="S41" s="16"/>
      <c r="T41" s="16"/>
      <c r="U41" s="16"/>
      <c r="V41" s="16"/>
      <c r="W41" s="87"/>
      <c r="X41" s="88"/>
      <c r="Y41" s="16"/>
      <c r="Z41" s="16"/>
      <c r="AA41" s="16"/>
      <c r="AB41" s="89"/>
      <c r="AC41" s="90"/>
      <c r="AD41" s="16"/>
      <c r="AE41" s="16"/>
      <c r="AF41" s="12" t="s">
        <v>15</v>
      </c>
      <c r="AG41" s="3" t="s">
        <v>11</v>
      </c>
      <c r="AH41" s="91"/>
      <c r="AI41" s="92"/>
      <c r="AJ41" s="91"/>
    </row>
    <row r="42" spans="1:36" x14ac:dyDescent="0.25">
      <c r="B42" s="41"/>
      <c r="C42" s="41"/>
      <c r="D42" s="15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83"/>
      <c r="AD42" s="84" t="s">
        <v>20</v>
      </c>
      <c r="AE42" s="84"/>
      <c r="AF42" s="3">
        <f>COUNTA(C9:C35)</f>
        <v>27</v>
      </c>
      <c r="AG42" s="3">
        <v>100</v>
      </c>
    </row>
    <row r="43" spans="1:36" x14ac:dyDescent="0.25">
      <c r="B43" s="41"/>
      <c r="C43" s="41"/>
      <c r="D43" s="21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16"/>
      <c r="X43" s="16"/>
      <c r="Y43" s="22"/>
      <c r="Z43" s="22"/>
      <c r="AA43" s="22"/>
      <c r="AB43" s="16"/>
      <c r="AC43" s="16"/>
      <c r="AD43" s="22" t="s">
        <v>21</v>
      </c>
      <c r="AE43" s="65"/>
      <c r="AF43" s="12">
        <v>21</v>
      </c>
      <c r="AG43" s="3">
        <v>30</v>
      </c>
    </row>
    <row r="44" spans="1:36" x14ac:dyDescent="0.25">
      <c r="B44" s="41"/>
      <c r="C44" s="41"/>
      <c r="D44" s="63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16"/>
      <c r="X44" s="16"/>
      <c r="Y44" s="64"/>
      <c r="Z44" s="64"/>
      <c r="AA44" s="64"/>
      <c r="AB44" s="16"/>
      <c r="AC44" s="16"/>
      <c r="AD44" s="64" t="s">
        <v>28</v>
      </c>
      <c r="AE44" s="65"/>
      <c r="AF44" s="12">
        <v>5</v>
      </c>
      <c r="AG44" s="3">
        <v>70</v>
      </c>
    </row>
    <row r="45" spans="1:36" x14ac:dyDescent="0.25">
      <c r="B45" s="41"/>
      <c r="C45" s="42"/>
      <c r="D45" s="63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16"/>
      <c r="X45" s="16"/>
      <c r="Y45" s="64"/>
      <c r="Z45" s="64"/>
      <c r="AA45" s="64"/>
      <c r="AB45" s="16"/>
      <c r="AC45" s="16"/>
      <c r="AD45" s="64" t="s">
        <v>23</v>
      </c>
      <c r="AE45" s="65"/>
      <c r="AF45" s="12">
        <v>1</v>
      </c>
      <c r="AG45" s="3">
        <v>0</v>
      </c>
    </row>
    <row r="47" spans="1:36" x14ac:dyDescent="0.25">
      <c r="A47" s="4"/>
      <c r="B47" s="4"/>
      <c r="C47" s="4"/>
      <c r="D47" s="4"/>
      <c r="E47" s="4"/>
    </row>
    <row r="96" spans="8:9" x14ac:dyDescent="0.25">
      <c r="H96">
        <v>1</v>
      </c>
      <c r="I96" t="s">
        <v>16</v>
      </c>
    </row>
    <row r="97" spans="8:9" x14ac:dyDescent="0.25">
      <c r="H97">
        <v>1.6</v>
      </c>
      <c r="I97" t="s">
        <v>17</v>
      </c>
    </row>
    <row r="98" spans="8:9" x14ac:dyDescent="0.25">
      <c r="H98">
        <v>2.6</v>
      </c>
      <c r="I98" t="s">
        <v>18</v>
      </c>
    </row>
  </sheetData>
  <autoFilter ref="AJ1:AJ46"/>
  <mergeCells count="31">
    <mergeCell ref="K40:O40"/>
    <mergeCell ref="K39:O39"/>
    <mergeCell ref="K37:P37"/>
    <mergeCell ref="Y7:AG7"/>
    <mergeCell ref="Y38:AA38"/>
    <mergeCell ref="Y39:AA39"/>
    <mergeCell ref="Y40:AA40"/>
    <mergeCell ref="K36:P36"/>
    <mergeCell ref="K38:O38"/>
    <mergeCell ref="C7:C8"/>
    <mergeCell ref="B7:B8"/>
    <mergeCell ref="K7:O7"/>
    <mergeCell ref="R7:R8"/>
    <mergeCell ref="Q7:Q8"/>
    <mergeCell ref="P7:P8"/>
    <mergeCell ref="S7:X7"/>
    <mergeCell ref="I7:I8"/>
    <mergeCell ref="H7:H8"/>
    <mergeCell ref="D7:G7"/>
    <mergeCell ref="D38:H38"/>
    <mergeCell ref="D39:H39"/>
    <mergeCell ref="D40:H40"/>
    <mergeCell ref="J7:J8"/>
    <mergeCell ref="B36:B45"/>
    <mergeCell ref="C36:C45"/>
    <mergeCell ref="D36:H36"/>
    <mergeCell ref="D37:H37"/>
    <mergeCell ref="A2:AK2"/>
    <mergeCell ref="A3:AK3"/>
    <mergeCell ref="A4:AK4"/>
    <mergeCell ref="B6:AJ6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97"/>
  <sheetViews>
    <sheetView topLeftCell="A10" zoomScale="62" zoomScaleNormal="62" workbookViewId="0">
      <selection activeCell="AP45" sqref="AP45"/>
    </sheetView>
  </sheetViews>
  <sheetFormatPr defaultRowHeight="15" x14ac:dyDescent="0.25"/>
  <cols>
    <col min="2" max="2" width="4.7109375" customWidth="1"/>
    <col min="3" max="3" width="25" customWidth="1"/>
    <col min="4" max="4" width="4.42578125" customWidth="1"/>
    <col min="5" max="5" width="7.42578125" customWidth="1"/>
    <col min="6" max="6" width="5.5703125" customWidth="1"/>
    <col min="7" max="7" width="6.85546875" customWidth="1"/>
    <col min="8" max="8" width="6.42578125" customWidth="1"/>
    <col min="9" max="10" width="4.5703125" customWidth="1"/>
    <col min="11" max="11" width="8.85546875" customWidth="1"/>
    <col min="12" max="12" width="8.42578125" customWidth="1"/>
    <col min="13" max="13" width="5.140625" customWidth="1"/>
    <col min="14" max="14" width="9.85546875" customWidth="1"/>
    <col min="15" max="15" width="7.5703125" customWidth="1"/>
    <col min="16" max="16" width="4.140625" customWidth="1"/>
    <col min="17" max="17" width="5" customWidth="1"/>
    <col min="18" max="18" width="8.5703125" customWidth="1"/>
    <col min="19" max="19" width="6" customWidth="1"/>
    <col min="20" max="20" width="5.7109375" customWidth="1"/>
    <col min="21" max="21" width="4.42578125" customWidth="1"/>
    <col min="22" max="22" width="4.5703125" customWidth="1"/>
    <col min="23" max="23" width="5.28515625" customWidth="1"/>
    <col min="24" max="24" width="8.28515625" customWidth="1"/>
    <col min="25" max="25" width="5.28515625" customWidth="1"/>
    <col min="26" max="26" width="5.5703125" customWidth="1"/>
    <col min="27" max="27" width="8.7109375" customWidth="1"/>
    <col min="28" max="28" width="5.28515625" customWidth="1"/>
    <col min="29" max="29" width="6" customWidth="1"/>
    <col min="30" max="30" width="5.85546875" customWidth="1"/>
    <col min="31" max="31" width="8.5703125" customWidth="1"/>
    <col min="32" max="32" width="4" customWidth="1"/>
    <col min="33" max="33" width="5.85546875" customWidth="1"/>
    <col min="34" max="34" width="5" customWidth="1"/>
    <col min="35" max="35" width="4.5703125" customWidth="1"/>
    <col min="36" max="36" width="6" customWidth="1"/>
    <col min="37" max="37" width="3.7109375" customWidth="1"/>
    <col min="38" max="38" width="5.7109375" customWidth="1"/>
    <col min="39" max="39" width="9.42578125" customWidth="1"/>
    <col min="42" max="42" width="10.140625" customWidth="1"/>
  </cols>
  <sheetData>
    <row r="2" spans="1:43" x14ac:dyDescent="0.2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</row>
    <row r="3" spans="1:43" x14ac:dyDescent="0.25">
      <c r="A3" s="27" t="s">
        <v>74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</row>
    <row r="4" spans="1:43" x14ac:dyDescent="0.25">
      <c r="A4" s="27" t="s">
        <v>104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</row>
    <row r="6" spans="1:43" x14ac:dyDescent="0.25">
      <c r="B6" s="28" t="s">
        <v>1</v>
      </c>
      <c r="C6" s="28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8"/>
      <c r="AO6" s="28"/>
      <c r="AP6" s="28"/>
    </row>
    <row r="7" spans="1:43" ht="38.25" customHeight="1" x14ac:dyDescent="0.25">
      <c r="B7" s="30" t="s">
        <v>2</v>
      </c>
      <c r="C7" s="31" t="s">
        <v>3</v>
      </c>
      <c r="D7" s="30" t="s">
        <v>4</v>
      </c>
      <c r="E7" s="30"/>
      <c r="F7" s="30"/>
      <c r="G7" s="30"/>
      <c r="H7" s="30"/>
      <c r="I7" s="33" t="s">
        <v>14</v>
      </c>
      <c r="J7" s="38" t="s">
        <v>12</v>
      </c>
      <c r="K7" s="49" t="s">
        <v>13</v>
      </c>
      <c r="L7" s="32" t="s">
        <v>5</v>
      </c>
      <c r="M7" s="32"/>
      <c r="N7" s="32"/>
      <c r="O7" s="32"/>
      <c r="P7" s="33" t="s">
        <v>14</v>
      </c>
      <c r="Q7" s="38" t="s">
        <v>12</v>
      </c>
      <c r="R7" s="49" t="s">
        <v>13</v>
      </c>
      <c r="S7" s="32" t="s">
        <v>6</v>
      </c>
      <c r="T7" s="32"/>
      <c r="U7" s="32"/>
      <c r="V7" s="32"/>
      <c r="W7" s="32"/>
      <c r="X7" s="32"/>
      <c r="Y7" s="33" t="s">
        <v>14</v>
      </c>
      <c r="Z7" s="38" t="s">
        <v>12</v>
      </c>
      <c r="AA7" s="49" t="s">
        <v>13</v>
      </c>
      <c r="AB7" s="32" t="s">
        <v>7</v>
      </c>
      <c r="AC7" s="32"/>
      <c r="AD7" s="32"/>
      <c r="AE7" s="32"/>
      <c r="AF7" s="32"/>
      <c r="AG7" s="32"/>
      <c r="AH7" s="32"/>
      <c r="AI7" s="32"/>
      <c r="AJ7" s="32"/>
      <c r="AK7" s="33" t="s">
        <v>14</v>
      </c>
      <c r="AL7" s="38" t="s">
        <v>12</v>
      </c>
      <c r="AM7" s="49" t="s">
        <v>13</v>
      </c>
      <c r="AN7" s="34" t="s">
        <v>8</v>
      </c>
      <c r="AO7" s="36" t="s">
        <v>9</v>
      </c>
      <c r="AP7" s="37" t="s">
        <v>10</v>
      </c>
    </row>
    <row r="8" spans="1:43" ht="225.75" customHeight="1" x14ac:dyDescent="0.25">
      <c r="B8" s="30"/>
      <c r="C8" s="30"/>
      <c r="D8" s="14" t="s">
        <v>29</v>
      </c>
      <c r="E8" s="14" t="s">
        <v>30</v>
      </c>
      <c r="F8" s="14" t="s">
        <v>31</v>
      </c>
      <c r="G8" s="14" t="s">
        <v>32</v>
      </c>
      <c r="H8" s="14" t="s">
        <v>33</v>
      </c>
      <c r="I8" s="33"/>
      <c r="J8" s="38"/>
      <c r="K8" s="49"/>
      <c r="L8" s="14" t="s">
        <v>34</v>
      </c>
      <c r="M8" s="14" t="s">
        <v>35</v>
      </c>
      <c r="N8" s="14" t="s">
        <v>36</v>
      </c>
      <c r="O8" s="14" t="s">
        <v>37</v>
      </c>
      <c r="P8" s="33"/>
      <c r="Q8" s="38"/>
      <c r="R8" s="49"/>
      <c r="S8" s="14" t="s">
        <v>38</v>
      </c>
      <c r="T8" s="14" t="s">
        <v>39</v>
      </c>
      <c r="U8" s="14">
        <v>3</v>
      </c>
      <c r="V8" s="14" t="s">
        <v>40</v>
      </c>
      <c r="W8" s="14" t="s">
        <v>41</v>
      </c>
      <c r="X8" s="14" t="s">
        <v>42</v>
      </c>
      <c r="Y8" s="33"/>
      <c r="Z8" s="38"/>
      <c r="AA8" s="49"/>
      <c r="AB8" s="14" t="s">
        <v>43</v>
      </c>
      <c r="AC8" s="14" t="s">
        <v>44</v>
      </c>
      <c r="AD8" s="14" t="s">
        <v>45</v>
      </c>
      <c r="AE8" s="14" t="s">
        <v>46</v>
      </c>
      <c r="AF8" s="14" t="s">
        <v>47</v>
      </c>
      <c r="AG8" s="14" t="s">
        <v>48</v>
      </c>
      <c r="AH8" s="14" t="s">
        <v>49</v>
      </c>
      <c r="AI8" s="14" t="s">
        <v>50</v>
      </c>
      <c r="AJ8" s="14" t="s">
        <v>51</v>
      </c>
      <c r="AK8" s="33"/>
      <c r="AL8" s="38"/>
      <c r="AM8" s="49"/>
      <c r="AN8" s="35"/>
      <c r="AO8" s="36"/>
      <c r="AP8" s="37"/>
    </row>
    <row r="9" spans="1:43" x14ac:dyDescent="0.25">
      <c r="B9" s="1">
        <v>1</v>
      </c>
      <c r="C9" s="1" t="s">
        <v>96</v>
      </c>
      <c r="D9" s="1">
        <v>3</v>
      </c>
      <c r="E9" s="1">
        <v>2</v>
      </c>
      <c r="F9" s="1">
        <v>2</v>
      </c>
      <c r="G9" s="1">
        <v>2</v>
      </c>
      <c r="H9" s="1">
        <v>3</v>
      </c>
      <c r="I9" s="5">
        <f>SUM(D9:H9)</f>
        <v>12</v>
      </c>
      <c r="J9" s="7">
        <f>I9/5</f>
        <v>2.4</v>
      </c>
      <c r="K9" s="13" t="str">
        <f t="shared" ref="K9:K33" si="0">IF(D9="","",VLOOKUP(J9,$J$95:$K$97,2,TRUE))</f>
        <v>ІІ ур</v>
      </c>
      <c r="L9" s="1">
        <v>3</v>
      </c>
      <c r="M9" s="1">
        <v>2</v>
      </c>
      <c r="N9" s="1">
        <v>2</v>
      </c>
      <c r="O9" s="1">
        <v>2</v>
      </c>
      <c r="P9" s="5">
        <f>SUM(L9:O9)</f>
        <v>9</v>
      </c>
      <c r="Q9" s="7">
        <f>P9/4</f>
        <v>2.25</v>
      </c>
      <c r="R9" s="13" t="str">
        <f t="shared" ref="R9:R33" si="1">IF(L9="","",VLOOKUP(Q9,$J$95:$K$97,2,TRUE))</f>
        <v>ІІ ур</v>
      </c>
      <c r="S9" s="1">
        <v>3</v>
      </c>
      <c r="T9" s="1">
        <v>2</v>
      </c>
      <c r="U9" s="1">
        <v>2</v>
      </c>
      <c r="V9" s="1">
        <v>3</v>
      </c>
      <c r="W9" s="1">
        <v>3</v>
      </c>
      <c r="X9" s="1">
        <v>2</v>
      </c>
      <c r="Y9" s="5">
        <f>SUM(S9:X9)</f>
        <v>15</v>
      </c>
      <c r="Z9" s="7">
        <f>Y9/6</f>
        <v>2.5</v>
      </c>
      <c r="AA9" s="13" t="str">
        <f t="shared" ref="AA9:AA33" si="2">IF(S9="","",VLOOKUP(Z9,$J$95:$K$97,2,TRUE))</f>
        <v>ІІ ур</v>
      </c>
      <c r="AB9" s="1">
        <v>3</v>
      </c>
      <c r="AC9" s="1">
        <v>3</v>
      </c>
      <c r="AD9" s="1">
        <v>3</v>
      </c>
      <c r="AE9" s="1">
        <v>3</v>
      </c>
      <c r="AF9" s="1">
        <v>3</v>
      </c>
      <c r="AG9" s="1">
        <v>3</v>
      </c>
      <c r="AH9" s="1">
        <v>3</v>
      </c>
      <c r="AI9" s="1">
        <v>3</v>
      </c>
      <c r="AJ9" s="1">
        <v>3</v>
      </c>
      <c r="AK9" s="5">
        <f>SUM(AB9:AJ9)</f>
        <v>27</v>
      </c>
      <c r="AL9" s="7">
        <f>AK9/9</f>
        <v>3</v>
      </c>
      <c r="AM9" s="13" t="str">
        <f t="shared" ref="AM9:AM33" si="3">IF(AB9="","",VLOOKUP(AL9,$J$95:$K$97,2,TRUE))</f>
        <v>ІІІ ур</v>
      </c>
      <c r="AN9" s="6">
        <f>I9+P9+Y9+AK9</f>
        <v>63</v>
      </c>
      <c r="AO9" s="8">
        <f>AN9/24</f>
        <v>2.625</v>
      </c>
      <c r="AP9" s="13" t="str">
        <f t="shared" ref="AP9:AP33" si="4">IF(AE9="","",VLOOKUP(AO9,$J$95:$K$97,2,TRUE))</f>
        <v>ІІІ ур</v>
      </c>
    </row>
    <row r="10" spans="1:43" x14ac:dyDescent="0.25">
      <c r="B10" s="1">
        <v>2</v>
      </c>
      <c r="C10" s="1" t="s">
        <v>82</v>
      </c>
      <c r="D10" s="1">
        <v>2</v>
      </c>
      <c r="E10" s="1">
        <v>3</v>
      </c>
      <c r="F10" s="1">
        <v>2</v>
      </c>
      <c r="G10" s="1">
        <v>2</v>
      </c>
      <c r="H10" s="1">
        <v>3</v>
      </c>
      <c r="I10" s="5">
        <f t="shared" ref="I10:I33" si="5">SUM(D10:H10)</f>
        <v>12</v>
      </c>
      <c r="J10" s="7">
        <f t="shared" ref="J10:J33" si="6">I10/5</f>
        <v>2.4</v>
      </c>
      <c r="K10" s="13" t="str">
        <f t="shared" si="0"/>
        <v>ІІ ур</v>
      </c>
      <c r="L10" s="1">
        <v>2</v>
      </c>
      <c r="M10" s="1">
        <v>2</v>
      </c>
      <c r="N10" s="1">
        <v>2</v>
      </c>
      <c r="O10" s="1">
        <v>2</v>
      </c>
      <c r="P10" s="5">
        <f t="shared" ref="P10:P33" si="7">SUM(L10:O10)</f>
        <v>8</v>
      </c>
      <c r="Q10" s="7">
        <f t="shared" ref="Q10:Q33" si="8">P10/4</f>
        <v>2</v>
      </c>
      <c r="R10" s="13" t="str">
        <f t="shared" si="1"/>
        <v>ІІ ур</v>
      </c>
      <c r="S10" s="1">
        <v>3</v>
      </c>
      <c r="T10" s="1">
        <v>2</v>
      </c>
      <c r="U10" s="1">
        <v>2</v>
      </c>
      <c r="V10" s="1">
        <v>3</v>
      </c>
      <c r="W10" s="1">
        <v>3</v>
      </c>
      <c r="X10" s="1">
        <v>2</v>
      </c>
      <c r="Y10" s="5">
        <f t="shared" ref="Y10:Y33" si="9">SUM(S10:X10)</f>
        <v>15</v>
      </c>
      <c r="Z10" s="7">
        <f t="shared" ref="Z10:Z33" si="10">Y10/6</f>
        <v>2.5</v>
      </c>
      <c r="AA10" s="13" t="str">
        <f t="shared" si="2"/>
        <v>ІІ ур</v>
      </c>
      <c r="AB10" s="1">
        <v>2</v>
      </c>
      <c r="AC10" s="1">
        <v>2</v>
      </c>
      <c r="AD10" s="1">
        <v>2</v>
      </c>
      <c r="AE10" s="1">
        <v>2</v>
      </c>
      <c r="AF10" s="1">
        <v>2</v>
      </c>
      <c r="AG10" s="1">
        <v>2</v>
      </c>
      <c r="AH10" s="1">
        <v>2</v>
      </c>
      <c r="AI10" s="1">
        <v>2</v>
      </c>
      <c r="AJ10" s="1">
        <v>2</v>
      </c>
      <c r="AK10" s="5">
        <f t="shared" ref="AK10:AK33" si="11">SUM(AB10:AJ10)</f>
        <v>18</v>
      </c>
      <c r="AL10" s="7">
        <f t="shared" ref="AL10:AL33" si="12">AK10/9</f>
        <v>2</v>
      </c>
      <c r="AM10" s="13" t="str">
        <f t="shared" si="3"/>
        <v>ІІ ур</v>
      </c>
      <c r="AN10" s="6">
        <f t="shared" ref="AN10:AN33" si="13">I10+P10+Y10+AK10</f>
        <v>53</v>
      </c>
      <c r="AO10" s="8">
        <f t="shared" ref="AO10:AO33" si="14">AN10/24</f>
        <v>2.2083333333333335</v>
      </c>
      <c r="AP10" s="13" t="str">
        <f t="shared" si="4"/>
        <v>ІІ ур</v>
      </c>
    </row>
    <row r="11" spans="1:43" x14ac:dyDescent="0.25">
      <c r="B11" s="1">
        <v>3</v>
      </c>
      <c r="C11" s="1" t="s">
        <v>77</v>
      </c>
      <c r="D11" s="1">
        <v>3</v>
      </c>
      <c r="E11" s="1">
        <v>3</v>
      </c>
      <c r="F11" s="1">
        <v>3</v>
      </c>
      <c r="G11" s="1">
        <v>3</v>
      </c>
      <c r="H11" s="1">
        <v>3</v>
      </c>
      <c r="I11" s="5">
        <f t="shared" si="5"/>
        <v>15</v>
      </c>
      <c r="J11" s="7">
        <f t="shared" si="6"/>
        <v>3</v>
      </c>
      <c r="K11" s="13" t="str">
        <f t="shared" si="0"/>
        <v>ІІІ ур</v>
      </c>
      <c r="L11" s="1">
        <v>3</v>
      </c>
      <c r="M11" s="1">
        <v>3</v>
      </c>
      <c r="N11" s="1">
        <v>3</v>
      </c>
      <c r="O11" s="1">
        <v>3</v>
      </c>
      <c r="P11" s="5">
        <f t="shared" si="7"/>
        <v>12</v>
      </c>
      <c r="Q11" s="7">
        <f t="shared" si="8"/>
        <v>3</v>
      </c>
      <c r="R11" s="13" t="str">
        <f t="shared" si="1"/>
        <v>ІІІ ур</v>
      </c>
      <c r="S11" s="1">
        <v>3</v>
      </c>
      <c r="T11" s="1">
        <v>3</v>
      </c>
      <c r="U11" s="1">
        <v>2</v>
      </c>
      <c r="V11" s="1">
        <v>3</v>
      </c>
      <c r="W11" s="1">
        <v>3</v>
      </c>
      <c r="X11" s="1">
        <v>3</v>
      </c>
      <c r="Y11" s="5">
        <f t="shared" si="9"/>
        <v>17</v>
      </c>
      <c r="Z11" s="7">
        <f t="shared" si="10"/>
        <v>2.8333333333333335</v>
      </c>
      <c r="AA11" s="13" t="str">
        <f t="shared" si="2"/>
        <v>ІІІ ур</v>
      </c>
      <c r="AB11" s="1">
        <v>3</v>
      </c>
      <c r="AC11" s="1">
        <v>3</v>
      </c>
      <c r="AD11" s="1">
        <v>3</v>
      </c>
      <c r="AE11" s="1">
        <v>3</v>
      </c>
      <c r="AF11" s="1">
        <v>3</v>
      </c>
      <c r="AG11" s="1">
        <v>3</v>
      </c>
      <c r="AH11" s="1">
        <v>3</v>
      </c>
      <c r="AI11" s="1">
        <v>3</v>
      </c>
      <c r="AJ11" s="1">
        <v>3</v>
      </c>
      <c r="AK11" s="5">
        <f t="shared" si="11"/>
        <v>27</v>
      </c>
      <c r="AL11" s="7">
        <f t="shared" si="12"/>
        <v>3</v>
      </c>
      <c r="AM11" s="13" t="str">
        <f t="shared" si="3"/>
        <v>ІІІ ур</v>
      </c>
      <c r="AN11" s="6">
        <f t="shared" si="13"/>
        <v>71</v>
      </c>
      <c r="AO11" s="8">
        <f t="shared" si="14"/>
        <v>2.9583333333333335</v>
      </c>
      <c r="AP11" s="13" t="str">
        <f t="shared" si="4"/>
        <v>ІІІ ур</v>
      </c>
    </row>
    <row r="12" spans="1:43" x14ac:dyDescent="0.25">
      <c r="B12" s="1">
        <v>4</v>
      </c>
      <c r="C12" s="1" t="s">
        <v>97</v>
      </c>
      <c r="D12" s="1">
        <v>3</v>
      </c>
      <c r="E12" s="1">
        <v>2</v>
      </c>
      <c r="F12" s="1">
        <v>2</v>
      </c>
      <c r="G12" s="1">
        <v>3</v>
      </c>
      <c r="H12" s="1">
        <v>3</v>
      </c>
      <c r="I12" s="5">
        <f t="shared" si="5"/>
        <v>13</v>
      </c>
      <c r="J12" s="7">
        <f t="shared" si="6"/>
        <v>2.6</v>
      </c>
      <c r="K12" s="13" t="str">
        <f t="shared" si="0"/>
        <v>ІІІ ур</v>
      </c>
      <c r="L12" s="1">
        <v>3</v>
      </c>
      <c r="M12" s="1">
        <v>3</v>
      </c>
      <c r="N12" s="1">
        <v>3</v>
      </c>
      <c r="O12" s="1">
        <v>2</v>
      </c>
      <c r="P12" s="5">
        <f t="shared" si="7"/>
        <v>11</v>
      </c>
      <c r="Q12" s="7">
        <f t="shared" si="8"/>
        <v>2.75</v>
      </c>
      <c r="R12" s="13" t="str">
        <f t="shared" si="1"/>
        <v>ІІІ ур</v>
      </c>
      <c r="S12" s="1">
        <v>3</v>
      </c>
      <c r="T12" s="1">
        <v>3</v>
      </c>
      <c r="U12" s="1">
        <v>2</v>
      </c>
      <c r="V12" s="1">
        <v>3</v>
      </c>
      <c r="W12" s="1">
        <v>3</v>
      </c>
      <c r="X12" s="1">
        <v>3</v>
      </c>
      <c r="Y12" s="5">
        <f t="shared" si="9"/>
        <v>17</v>
      </c>
      <c r="Z12" s="7">
        <f t="shared" si="10"/>
        <v>2.8333333333333335</v>
      </c>
      <c r="AA12" s="13" t="str">
        <f t="shared" si="2"/>
        <v>ІІІ ур</v>
      </c>
      <c r="AB12" s="1">
        <v>3</v>
      </c>
      <c r="AC12" s="1">
        <v>3</v>
      </c>
      <c r="AD12" s="1">
        <v>3</v>
      </c>
      <c r="AE12" s="1">
        <v>3</v>
      </c>
      <c r="AF12" s="1">
        <v>3</v>
      </c>
      <c r="AG12" s="1">
        <v>3</v>
      </c>
      <c r="AH12" s="1">
        <v>3</v>
      </c>
      <c r="AI12" s="1">
        <v>3</v>
      </c>
      <c r="AJ12" s="1">
        <v>3</v>
      </c>
      <c r="AK12" s="5">
        <f t="shared" si="11"/>
        <v>27</v>
      </c>
      <c r="AL12" s="7">
        <f t="shared" si="12"/>
        <v>3</v>
      </c>
      <c r="AM12" s="13" t="str">
        <f t="shared" si="3"/>
        <v>ІІІ ур</v>
      </c>
      <c r="AN12" s="6">
        <f t="shared" si="13"/>
        <v>68</v>
      </c>
      <c r="AO12" s="8">
        <f t="shared" si="14"/>
        <v>2.8333333333333335</v>
      </c>
      <c r="AP12" s="13" t="str">
        <f t="shared" si="4"/>
        <v>ІІІ ур</v>
      </c>
    </row>
    <row r="13" spans="1:43" x14ac:dyDescent="0.25">
      <c r="B13" s="1">
        <v>5</v>
      </c>
      <c r="C13" s="1" t="s">
        <v>79</v>
      </c>
      <c r="D13" s="1">
        <v>3</v>
      </c>
      <c r="E13" s="1">
        <v>3</v>
      </c>
      <c r="F13" s="1">
        <v>2</v>
      </c>
      <c r="G13" s="1">
        <v>3</v>
      </c>
      <c r="H13" s="1">
        <v>3</v>
      </c>
      <c r="I13" s="5">
        <f t="shared" si="5"/>
        <v>14</v>
      </c>
      <c r="J13" s="7">
        <f t="shared" si="6"/>
        <v>2.8</v>
      </c>
      <c r="K13" s="13" t="str">
        <f t="shared" si="0"/>
        <v>ІІІ ур</v>
      </c>
      <c r="L13" s="1">
        <v>3</v>
      </c>
      <c r="M13" s="1">
        <v>3</v>
      </c>
      <c r="N13" s="1">
        <v>3</v>
      </c>
      <c r="O13" s="1">
        <v>2</v>
      </c>
      <c r="P13" s="5">
        <f t="shared" si="7"/>
        <v>11</v>
      </c>
      <c r="Q13" s="7">
        <f t="shared" si="8"/>
        <v>2.75</v>
      </c>
      <c r="R13" s="13" t="str">
        <f t="shared" si="1"/>
        <v>ІІІ ур</v>
      </c>
      <c r="S13" s="1">
        <v>3</v>
      </c>
      <c r="T13" s="1">
        <v>3</v>
      </c>
      <c r="U13" s="1">
        <v>2</v>
      </c>
      <c r="V13" s="1">
        <v>3</v>
      </c>
      <c r="W13" s="1">
        <v>3</v>
      </c>
      <c r="X13" s="1">
        <v>2</v>
      </c>
      <c r="Y13" s="5">
        <f t="shared" si="9"/>
        <v>16</v>
      </c>
      <c r="Z13" s="7">
        <f t="shared" si="10"/>
        <v>2.6666666666666665</v>
      </c>
      <c r="AA13" s="13" t="str">
        <f t="shared" si="2"/>
        <v>ІІІ ур</v>
      </c>
      <c r="AB13" s="1">
        <v>2</v>
      </c>
      <c r="AC13" s="1">
        <v>2</v>
      </c>
      <c r="AD13" s="1">
        <v>2</v>
      </c>
      <c r="AE13" s="1">
        <v>2</v>
      </c>
      <c r="AF13" s="1">
        <v>2</v>
      </c>
      <c r="AG13" s="1">
        <v>2</v>
      </c>
      <c r="AH13" s="1">
        <v>2</v>
      </c>
      <c r="AI13" s="1">
        <v>2</v>
      </c>
      <c r="AJ13" s="1">
        <v>2</v>
      </c>
      <c r="AK13" s="5">
        <f t="shared" si="11"/>
        <v>18</v>
      </c>
      <c r="AL13" s="7">
        <f t="shared" si="12"/>
        <v>2</v>
      </c>
      <c r="AM13" s="13" t="str">
        <f t="shared" si="3"/>
        <v>ІІ ур</v>
      </c>
      <c r="AN13" s="6">
        <f t="shared" si="13"/>
        <v>59</v>
      </c>
      <c r="AO13" s="8">
        <f t="shared" si="14"/>
        <v>2.4583333333333335</v>
      </c>
      <c r="AP13" s="13" t="str">
        <f t="shared" si="4"/>
        <v>ІІ ур</v>
      </c>
    </row>
    <row r="14" spans="1:43" x14ac:dyDescent="0.25">
      <c r="B14" s="1">
        <v>6</v>
      </c>
      <c r="C14" s="1" t="s">
        <v>85</v>
      </c>
      <c r="D14" s="1">
        <v>2</v>
      </c>
      <c r="E14" s="1">
        <v>3</v>
      </c>
      <c r="F14" s="1">
        <v>3</v>
      </c>
      <c r="G14" s="1">
        <v>3</v>
      </c>
      <c r="H14" s="1">
        <v>3</v>
      </c>
      <c r="I14" s="5">
        <f t="shared" si="5"/>
        <v>14</v>
      </c>
      <c r="J14" s="7">
        <f t="shared" si="6"/>
        <v>2.8</v>
      </c>
      <c r="K14" s="13" t="str">
        <f t="shared" si="0"/>
        <v>ІІІ ур</v>
      </c>
      <c r="L14" s="1">
        <v>3</v>
      </c>
      <c r="M14" s="1">
        <v>3</v>
      </c>
      <c r="N14" s="1">
        <v>3</v>
      </c>
      <c r="O14" s="1">
        <v>3</v>
      </c>
      <c r="P14" s="5">
        <f t="shared" si="7"/>
        <v>12</v>
      </c>
      <c r="Q14" s="7">
        <f t="shared" si="8"/>
        <v>3</v>
      </c>
      <c r="R14" s="13" t="str">
        <f t="shared" si="1"/>
        <v>ІІІ ур</v>
      </c>
      <c r="S14" s="1">
        <v>3</v>
      </c>
      <c r="T14" s="1">
        <v>3</v>
      </c>
      <c r="U14" s="1">
        <v>2</v>
      </c>
      <c r="V14" s="1">
        <v>3</v>
      </c>
      <c r="W14" s="1">
        <v>3</v>
      </c>
      <c r="X14" s="1">
        <v>3</v>
      </c>
      <c r="Y14" s="5">
        <f t="shared" si="9"/>
        <v>17</v>
      </c>
      <c r="Z14" s="7">
        <f t="shared" si="10"/>
        <v>2.8333333333333335</v>
      </c>
      <c r="AA14" s="13" t="str">
        <f t="shared" si="2"/>
        <v>ІІІ ур</v>
      </c>
      <c r="AB14" s="1">
        <v>3</v>
      </c>
      <c r="AC14" s="1">
        <v>3</v>
      </c>
      <c r="AD14" s="1">
        <v>3</v>
      </c>
      <c r="AE14" s="1">
        <v>3</v>
      </c>
      <c r="AF14" s="1">
        <v>3</v>
      </c>
      <c r="AG14" s="1">
        <v>3</v>
      </c>
      <c r="AH14" s="1">
        <v>3</v>
      </c>
      <c r="AI14" s="1">
        <v>3</v>
      </c>
      <c r="AJ14" s="1">
        <v>3</v>
      </c>
      <c r="AK14" s="5">
        <f t="shared" si="11"/>
        <v>27</v>
      </c>
      <c r="AL14" s="7">
        <f t="shared" si="12"/>
        <v>3</v>
      </c>
      <c r="AM14" s="13" t="str">
        <f t="shared" si="3"/>
        <v>ІІІ ур</v>
      </c>
      <c r="AN14" s="6">
        <f t="shared" si="13"/>
        <v>70</v>
      </c>
      <c r="AO14" s="8">
        <f t="shared" si="14"/>
        <v>2.9166666666666665</v>
      </c>
      <c r="AP14" s="13" t="str">
        <f t="shared" si="4"/>
        <v>ІІІ ур</v>
      </c>
    </row>
    <row r="15" spans="1:43" x14ac:dyDescent="0.25">
      <c r="B15" s="1">
        <v>7</v>
      </c>
      <c r="C15" s="1" t="s">
        <v>88</v>
      </c>
      <c r="D15" s="1">
        <v>3</v>
      </c>
      <c r="E15" s="1">
        <v>3</v>
      </c>
      <c r="F15" s="1">
        <v>2</v>
      </c>
      <c r="G15" s="1">
        <v>3</v>
      </c>
      <c r="H15" s="1">
        <v>3</v>
      </c>
      <c r="I15" s="5">
        <f t="shared" si="5"/>
        <v>14</v>
      </c>
      <c r="J15" s="7">
        <f t="shared" si="6"/>
        <v>2.8</v>
      </c>
      <c r="K15" s="13" t="str">
        <f t="shared" si="0"/>
        <v>ІІІ ур</v>
      </c>
      <c r="L15" s="1">
        <v>3</v>
      </c>
      <c r="M15" s="1">
        <v>3</v>
      </c>
      <c r="N15" s="1">
        <v>3</v>
      </c>
      <c r="O15" s="1">
        <v>2</v>
      </c>
      <c r="P15" s="5">
        <f t="shared" si="7"/>
        <v>11</v>
      </c>
      <c r="Q15" s="7">
        <f t="shared" si="8"/>
        <v>2.75</v>
      </c>
      <c r="R15" s="13" t="str">
        <f t="shared" si="1"/>
        <v>ІІІ ур</v>
      </c>
      <c r="S15" s="1">
        <v>3</v>
      </c>
      <c r="T15" s="1">
        <v>3</v>
      </c>
      <c r="U15" s="1">
        <v>2</v>
      </c>
      <c r="V15" s="1">
        <v>3</v>
      </c>
      <c r="W15" s="1">
        <v>3</v>
      </c>
      <c r="X15" s="1">
        <v>3</v>
      </c>
      <c r="Y15" s="5">
        <f t="shared" si="9"/>
        <v>17</v>
      </c>
      <c r="Z15" s="7">
        <f t="shared" si="10"/>
        <v>2.8333333333333335</v>
      </c>
      <c r="AA15" s="13" t="str">
        <f t="shared" si="2"/>
        <v>ІІІ ур</v>
      </c>
      <c r="AB15" s="1">
        <v>3</v>
      </c>
      <c r="AC15" s="1">
        <v>3</v>
      </c>
      <c r="AD15" s="1">
        <v>3</v>
      </c>
      <c r="AE15" s="1">
        <v>3</v>
      </c>
      <c r="AF15" s="1">
        <v>3</v>
      </c>
      <c r="AG15" s="1">
        <v>3</v>
      </c>
      <c r="AH15" s="1">
        <v>3</v>
      </c>
      <c r="AI15" s="1">
        <v>3</v>
      </c>
      <c r="AJ15" s="1">
        <v>3</v>
      </c>
      <c r="AK15" s="5">
        <f t="shared" si="11"/>
        <v>27</v>
      </c>
      <c r="AL15" s="7">
        <f t="shared" si="12"/>
        <v>3</v>
      </c>
      <c r="AM15" s="13" t="str">
        <f t="shared" si="3"/>
        <v>ІІІ ур</v>
      </c>
      <c r="AN15" s="6">
        <f t="shared" si="13"/>
        <v>69</v>
      </c>
      <c r="AO15" s="8">
        <f t="shared" si="14"/>
        <v>2.875</v>
      </c>
      <c r="AP15" s="13" t="str">
        <f t="shared" si="4"/>
        <v>ІІІ ур</v>
      </c>
    </row>
    <row r="16" spans="1:43" x14ac:dyDescent="0.25">
      <c r="B16" s="1">
        <v>8</v>
      </c>
      <c r="C16" s="1" t="s">
        <v>100</v>
      </c>
      <c r="D16" s="1">
        <v>2</v>
      </c>
      <c r="E16" s="1">
        <v>2</v>
      </c>
      <c r="F16" s="1">
        <v>2</v>
      </c>
      <c r="G16" s="1">
        <v>2</v>
      </c>
      <c r="H16" s="1">
        <v>3</v>
      </c>
      <c r="I16" s="5">
        <f t="shared" si="5"/>
        <v>11</v>
      </c>
      <c r="J16" s="7">
        <f t="shared" si="6"/>
        <v>2.2000000000000002</v>
      </c>
      <c r="K16" s="13" t="str">
        <f t="shared" si="0"/>
        <v>ІІ ур</v>
      </c>
      <c r="L16" s="1">
        <v>3</v>
      </c>
      <c r="M16" s="1">
        <v>3</v>
      </c>
      <c r="N16" s="1">
        <v>2</v>
      </c>
      <c r="O16" s="1">
        <v>2</v>
      </c>
      <c r="P16" s="5">
        <f t="shared" si="7"/>
        <v>10</v>
      </c>
      <c r="Q16" s="7">
        <f t="shared" si="8"/>
        <v>2.5</v>
      </c>
      <c r="R16" s="13" t="str">
        <f t="shared" si="1"/>
        <v>ІІ ур</v>
      </c>
      <c r="S16" s="1">
        <v>3</v>
      </c>
      <c r="T16" s="1">
        <v>3</v>
      </c>
      <c r="U16" s="1">
        <v>2</v>
      </c>
      <c r="V16" s="1">
        <v>3</v>
      </c>
      <c r="W16" s="1">
        <v>3</v>
      </c>
      <c r="X16" s="1">
        <v>2</v>
      </c>
      <c r="Y16" s="5">
        <f t="shared" si="9"/>
        <v>16</v>
      </c>
      <c r="Z16" s="7">
        <f t="shared" si="10"/>
        <v>2.6666666666666665</v>
      </c>
      <c r="AA16" s="13" t="str">
        <f t="shared" si="2"/>
        <v>ІІІ ур</v>
      </c>
      <c r="AB16" s="1">
        <v>2</v>
      </c>
      <c r="AC16" s="1">
        <v>3</v>
      </c>
      <c r="AD16" s="1">
        <v>3</v>
      </c>
      <c r="AE16" s="1">
        <v>2</v>
      </c>
      <c r="AF16" s="1">
        <v>2</v>
      </c>
      <c r="AG16" s="1">
        <v>2</v>
      </c>
      <c r="AH16" s="1">
        <v>2</v>
      </c>
      <c r="AI16" s="1">
        <v>2</v>
      </c>
      <c r="AJ16" s="1">
        <v>2</v>
      </c>
      <c r="AK16" s="5">
        <f t="shared" si="11"/>
        <v>20</v>
      </c>
      <c r="AL16" s="7">
        <f t="shared" si="12"/>
        <v>2.2222222222222223</v>
      </c>
      <c r="AM16" s="13" t="str">
        <f t="shared" si="3"/>
        <v>ІІ ур</v>
      </c>
      <c r="AN16" s="6">
        <f t="shared" si="13"/>
        <v>57</v>
      </c>
      <c r="AO16" s="8">
        <f t="shared" si="14"/>
        <v>2.375</v>
      </c>
      <c r="AP16" s="13" t="str">
        <f t="shared" si="4"/>
        <v>ІІ ур</v>
      </c>
    </row>
    <row r="17" spans="2:42" x14ac:dyDescent="0.25">
      <c r="B17" s="1">
        <v>9</v>
      </c>
      <c r="C17" s="1" t="s">
        <v>101</v>
      </c>
      <c r="D17" s="1">
        <v>3</v>
      </c>
      <c r="E17" s="1">
        <v>3</v>
      </c>
      <c r="F17" s="1">
        <v>3</v>
      </c>
      <c r="G17" s="1">
        <v>3</v>
      </c>
      <c r="H17" s="1">
        <v>3</v>
      </c>
      <c r="I17" s="5">
        <f t="shared" si="5"/>
        <v>15</v>
      </c>
      <c r="J17" s="7">
        <f t="shared" si="6"/>
        <v>3</v>
      </c>
      <c r="K17" s="13" t="str">
        <f t="shared" si="0"/>
        <v>ІІІ ур</v>
      </c>
      <c r="L17" s="1">
        <v>3</v>
      </c>
      <c r="M17" s="1">
        <v>2</v>
      </c>
      <c r="N17" s="1">
        <v>3</v>
      </c>
      <c r="O17" s="1">
        <v>3</v>
      </c>
      <c r="P17" s="5">
        <f t="shared" si="7"/>
        <v>11</v>
      </c>
      <c r="Q17" s="7">
        <f t="shared" si="8"/>
        <v>2.75</v>
      </c>
      <c r="R17" s="13" t="str">
        <f t="shared" si="1"/>
        <v>ІІІ ур</v>
      </c>
      <c r="S17" s="1">
        <v>3</v>
      </c>
      <c r="T17" s="1">
        <v>3</v>
      </c>
      <c r="U17" s="1">
        <v>2</v>
      </c>
      <c r="V17" s="1">
        <v>3</v>
      </c>
      <c r="W17" s="1">
        <v>3</v>
      </c>
      <c r="X17" s="1">
        <v>3</v>
      </c>
      <c r="Y17" s="5">
        <f t="shared" si="9"/>
        <v>17</v>
      </c>
      <c r="Z17" s="7">
        <f t="shared" si="10"/>
        <v>2.8333333333333335</v>
      </c>
      <c r="AA17" s="13" t="str">
        <f t="shared" si="2"/>
        <v>ІІІ ур</v>
      </c>
      <c r="AB17" s="1">
        <v>3</v>
      </c>
      <c r="AC17" s="1">
        <v>3</v>
      </c>
      <c r="AD17" s="1">
        <v>3</v>
      </c>
      <c r="AE17" s="1">
        <v>3</v>
      </c>
      <c r="AF17" s="1">
        <v>3</v>
      </c>
      <c r="AG17" s="1">
        <v>3</v>
      </c>
      <c r="AH17" s="1">
        <v>3</v>
      </c>
      <c r="AI17" s="1">
        <v>3</v>
      </c>
      <c r="AJ17" s="1">
        <v>3</v>
      </c>
      <c r="AK17" s="5">
        <f t="shared" si="11"/>
        <v>27</v>
      </c>
      <c r="AL17" s="7">
        <f t="shared" si="12"/>
        <v>3</v>
      </c>
      <c r="AM17" s="13" t="str">
        <f t="shared" si="3"/>
        <v>ІІІ ур</v>
      </c>
      <c r="AN17" s="6">
        <f t="shared" si="13"/>
        <v>70</v>
      </c>
      <c r="AO17" s="8">
        <f t="shared" si="14"/>
        <v>2.9166666666666665</v>
      </c>
      <c r="AP17" s="13" t="str">
        <f t="shared" si="4"/>
        <v>ІІІ ур</v>
      </c>
    </row>
    <row r="18" spans="2:42" x14ac:dyDescent="0.25">
      <c r="B18" s="1">
        <v>10</v>
      </c>
      <c r="C18" s="1" t="s">
        <v>102</v>
      </c>
      <c r="D18" s="1">
        <v>2</v>
      </c>
      <c r="E18" s="1">
        <v>2</v>
      </c>
      <c r="F18" s="1">
        <v>2</v>
      </c>
      <c r="G18" s="1">
        <v>2</v>
      </c>
      <c r="H18" s="1">
        <v>3</v>
      </c>
      <c r="I18" s="5">
        <f t="shared" si="5"/>
        <v>11</v>
      </c>
      <c r="J18" s="7">
        <f t="shared" si="6"/>
        <v>2.2000000000000002</v>
      </c>
      <c r="K18" s="13" t="str">
        <f t="shared" si="0"/>
        <v>ІІ ур</v>
      </c>
      <c r="L18" s="1">
        <v>2</v>
      </c>
      <c r="M18" s="1">
        <v>3</v>
      </c>
      <c r="N18" s="1">
        <v>2</v>
      </c>
      <c r="O18" s="1">
        <v>2</v>
      </c>
      <c r="P18" s="5">
        <f t="shared" si="7"/>
        <v>9</v>
      </c>
      <c r="Q18" s="7">
        <f t="shared" si="8"/>
        <v>2.25</v>
      </c>
      <c r="R18" s="13" t="str">
        <f t="shared" si="1"/>
        <v>ІІ ур</v>
      </c>
      <c r="S18" s="1">
        <v>3</v>
      </c>
      <c r="T18" s="1">
        <v>2</v>
      </c>
      <c r="U18" s="1">
        <v>2</v>
      </c>
      <c r="V18" s="1">
        <v>3</v>
      </c>
      <c r="W18" s="1">
        <v>3</v>
      </c>
      <c r="X18" s="1">
        <v>2</v>
      </c>
      <c r="Y18" s="5">
        <f t="shared" si="9"/>
        <v>15</v>
      </c>
      <c r="Z18" s="7">
        <f t="shared" si="10"/>
        <v>2.5</v>
      </c>
      <c r="AA18" s="13" t="str">
        <f t="shared" si="2"/>
        <v>ІІ ур</v>
      </c>
      <c r="AB18" s="1">
        <v>2</v>
      </c>
      <c r="AC18" s="1">
        <v>3</v>
      </c>
      <c r="AD18" s="1">
        <v>2</v>
      </c>
      <c r="AE18" s="1">
        <v>2</v>
      </c>
      <c r="AF18" s="1">
        <v>2</v>
      </c>
      <c r="AG18" s="1">
        <v>2</v>
      </c>
      <c r="AH18" s="1">
        <v>2</v>
      </c>
      <c r="AI18" s="1">
        <v>2</v>
      </c>
      <c r="AJ18" s="1">
        <v>2</v>
      </c>
      <c r="AK18" s="5">
        <f t="shared" si="11"/>
        <v>19</v>
      </c>
      <c r="AL18" s="7">
        <f t="shared" si="12"/>
        <v>2.1111111111111112</v>
      </c>
      <c r="AM18" s="13" t="str">
        <f t="shared" si="3"/>
        <v>ІІ ур</v>
      </c>
      <c r="AN18" s="6">
        <f t="shared" si="13"/>
        <v>54</v>
      </c>
      <c r="AO18" s="8">
        <f t="shared" si="14"/>
        <v>2.25</v>
      </c>
      <c r="AP18" s="13" t="str">
        <f t="shared" si="4"/>
        <v>ІІ ур</v>
      </c>
    </row>
    <row r="19" spans="2:42" x14ac:dyDescent="0.25">
      <c r="B19" s="1">
        <v>11</v>
      </c>
      <c r="C19" s="1" t="s">
        <v>105</v>
      </c>
      <c r="D19" s="1">
        <v>3</v>
      </c>
      <c r="E19" s="1">
        <v>2</v>
      </c>
      <c r="F19" s="1">
        <v>3</v>
      </c>
      <c r="G19" s="1">
        <v>3</v>
      </c>
      <c r="H19" s="1">
        <v>3</v>
      </c>
      <c r="I19" s="5">
        <f t="shared" si="5"/>
        <v>14</v>
      </c>
      <c r="J19" s="7">
        <f t="shared" si="6"/>
        <v>2.8</v>
      </c>
      <c r="K19" s="13" t="str">
        <f t="shared" si="0"/>
        <v>ІІІ ур</v>
      </c>
      <c r="L19" s="1">
        <v>2</v>
      </c>
      <c r="M19" s="1">
        <v>3</v>
      </c>
      <c r="N19" s="1">
        <v>2</v>
      </c>
      <c r="O19" s="1">
        <v>2</v>
      </c>
      <c r="P19" s="5">
        <f t="shared" si="7"/>
        <v>9</v>
      </c>
      <c r="Q19" s="7">
        <f t="shared" si="8"/>
        <v>2.25</v>
      </c>
      <c r="R19" s="13" t="str">
        <f t="shared" si="1"/>
        <v>ІІ ур</v>
      </c>
      <c r="S19" s="1">
        <v>3</v>
      </c>
      <c r="T19" s="1">
        <v>3</v>
      </c>
      <c r="U19" s="1">
        <v>2</v>
      </c>
      <c r="V19" s="1">
        <v>3</v>
      </c>
      <c r="W19" s="1">
        <v>3</v>
      </c>
      <c r="X19" s="1">
        <v>3</v>
      </c>
      <c r="Y19" s="5">
        <f t="shared" si="9"/>
        <v>17</v>
      </c>
      <c r="Z19" s="7">
        <f t="shared" si="10"/>
        <v>2.8333333333333335</v>
      </c>
      <c r="AA19" s="13" t="str">
        <f t="shared" si="2"/>
        <v>ІІІ ур</v>
      </c>
      <c r="AB19" s="1">
        <v>3</v>
      </c>
      <c r="AC19" s="1">
        <v>3</v>
      </c>
      <c r="AD19" s="1">
        <v>2</v>
      </c>
      <c r="AE19" s="1">
        <v>3</v>
      </c>
      <c r="AF19" s="1">
        <v>3</v>
      </c>
      <c r="AG19" s="1">
        <v>3</v>
      </c>
      <c r="AH19" s="1">
        <v>3</v>
      </c>
      <c r="AI19" s="1">
        <v>3</v>
      </c>
      <c r="AJ19" s="1">
        <v>3</v>
      </c>
      <c r="AK19" s="5">
        <f t="shared" si="11"/>
        <v>26</v>
      </c>
      <c r="AL19" s="7">
        <f t="shared" si="12"/>
        <v>2.8888888888888888</v>
      </c>
      <c r="AM19" s="13" t="str">
        <f t="shared" si="3"/>
        <v>ІІІ ур</v>
      </c>
      <c r="AN19" s="6">
        <f t="shared" si="13"/>
        <v>66</v>
      </c>
      <c r="AO19" s="8">
        <f t="shared" si="14"/>
        <v>2.75</v>
      </c>
      <c r="AP19" s="13" t="str">
        <f t="shared" si="4"/>
        <v>ІІІ ур</v>
      </c>
    </row>
    <row r="20" spans="2:42" x14ac:dyDescent="0.25">
      <c r="B20" s="1">
        <v>12</v>
      </c>
      <c r="C20" s="1" t="s">
        <v>91</v>
      </c>
      <c r="D20" s="1">
        <v>2</v>
      </c>
      <c r="E20" s="1">
        <v>2</v>
      </c>
      <c r="F20" s="1">
        <v>3</v>
      </c>
      <c r="G20" s="1">
        <v>2</v>
      </c>
      <c r="H20" s="1">
        <v>3</v>
      </c>
      <c r="I20" s="5">
        <f t="shared" si="5"/>
        <v>12</v>
      </c>
      <c r="J20" s="7">
        <f t="shared" si="6"/>
        <v>2.4</v>
      </c>
      <c r="K20" s="13" t="str">
        <f t="shared" si="0"/>
        <v>ІІ ур</v>
      </c>
      <c r="L20" s="1">
        <v>2</v>
      </c>
      <c r="M20" s="1">
        <v>3</v>
      </c>
      <c r="N20" s="1">
        <v>2</v>
      </c>
      <c r="O20" s="1">
        <v>2</v>
      </c>
      <c r="P20" s="5">
        <f t="shared" si="7"/>
        <v>9</v>
      </c>
      <c r="Q20" s="7">
        <f t="shared" si="8"/>
        <v>2.25</v>
      </c>
      <c r="R20" s="13" t="str">
        <f t="shared" si="1"/>
        <v>ІІ ур</v>
      </c>
      <c r="S20" s="1">
        <v>3</v>
      </c>
      <c r="T20" s="1">
        <v>2</v>
      </c>
      <c r="U20" s="1">
        <v>2</v>
      </c>
      <c r="V20" s="1">
        <v>3</v>
      </c>
      <c r="W20" s="1">
        <v>3</v>
      </c>
      <c r="X20" s="1">
        <v>2</v>
      </c>
      <c r="Y20" s="5">
        <f t="shared" si="9"/>
        <v>15</v>
      </c>
      <c r="Z20" s="7">
        <f t="shared" si="10"/>
        <v>2.5</v>
      </c>
      <c r="AA20" s="13" t="str">
        <f t="shared" si="2"/>
        <v>ІІ ур</v>
      </c>
      <c r="AB20" s="1">
        <v>2</v>
      </c>
      <c r="AC20" s="1">
        <v>3</v>
      </c>
      <c r="AD20" s="1">
        <v>2</v>
      </c>
      <c r="AE20" s="1">
        <v>2</v>
      </c>
      <c r="AF20" s="1">
        <v>2</v>
      </c>
      <c r="AG20" s="1">
        <v>2</v>
      </c>
      <c r="AH20" s="1">
        <v>2</v>
      </c>
      <c r="AI20" s="1">
        <v>2</v>
      </c>
      <c r="AJ20" s="1">
        <v>2</v>
      </c>
      <c r="AK20" s="5">
        <f t="shared" si="11"/>
        <v>19</v>
      </c>
      <c r="AL20" s="7">
        <f t="shared" si="12"/>
        <v>2.1111111111111112</v>
      </c>
      <c r="AM20" s="13" t="str">
        <f t="shared" si="3"/>
        <v>ІІ ур</v>
      </c>
      <c r="AN20" s="6">
        <f t="shared" si="13"/>
        <v>55</v>
      </c>
      <c r="AO20" s="8">
        <f t="shared" si="14"/>
        <v>2.2916666666666665</v>
      </c>
      <c r="AP20" s="13" t="str">
        <f t="shared" si="4"/>
        <v>ІІ ур</v>
      </c>
    </row>
    <row r="21" spans="2:42" x14ac:dyDescent="0.25">
      <c r="B21" s="1">
        <v>13</v>
      </c>
      <c r="C21" s="1" t="s">
        <v>106</v>
      </c>
      <c r="D21" s="1">
        <v>2</v>
      </c>
      <c r="E21" s="1">
        <v>3</v>
      </c>
      <c r="F21" s="1">
        <v>3</v>
      </c>
      <c r="G21" s="1">
        <v>3</v>
      </c>
      <c r="H21" s="1">
        <v>3</v>
      </c>
      <c r="I21" s="5">
        <f t="shared" si="5"/>
        <v>14</v>
      </c>
      <c r="J21" s="7">
        <f t="shared" si="6"/>
        <v>2.8</v>
      </c>
      <c r="K21" s="13" t="str">
        <f t="shared" si="0"/>
        <v>ІІІ ур</v>
      </c>
      <c r="L21" s="1">
        <v>3</v>
      </c>
      <c r="M21" s="1">
        <v>3</v>
      </c>
      <c r="N21" s="1">
        <v>3</v>
      </c>
      <c r="O21" s="1">
        <v>2</v>
      </c>
      <c r="P21" s="5">
        <f t="shared" si="7"/>
        <v>11</v>
      </c>
      <c r="Q21" s="7">
        <f t="shared" si="8"/>
        <v>2.75</v>
      </c>
      <c r="R21" s="13" t="str">
        <f t="shared" si="1"/>
        <v>ІІІ ур</v>
      </c>
      <c r="S21" s="1">
        <v>3</v>
      </c>
      <c r="T21" s="1">
        <v>3</v>
      </c>
      <c r="U21" s="1">
        <v>2</v>
      </c>
      <c r="V21" s="1">
        <v>3</v>
      </c>
      <c r="W21" s="1">
        <v>3</v>
      </c>
      <c r="X21" s="1">
        <v>2</v>
      </c>
      <c r="Y21" s="5">
        <f t="shared" si="9"/>
        <v>16</v>
      </c>
      <c r="Z21" s="7">
        <f t="shared" si="10"/>
        <v>2.6666666666666665</v>
      </c>
      <c r="AA21" s="13" t="str">
        <f t="shared" si="2"/>
        <v>ІІІ ур</v>
      </c>
      <c r="AB21" s="1">
        <v>3</v>
      </c>
      <c r="AC21" s="1">
        <v>3</v>
      </c>
      <c r="AD21" s="1">
        <v>3</v>
      </c>
      <c r="AE21" s="1">
        <v>2</v>
      </c>
      <c r="AF21" s="1">
        <v>2</v>
      </c>
      <c r="AG21" s="1">
        <v>2</v>
      </c>
      <c r="AH21" s="1">
        <v>2</v>
      </c>
      <c r="AI21" s="1">
        <v>2</v>
      </c>
      <c r="AJ21" s="1">
        <v>2</v>
      </c>
      <c r="AK21" s="5">
        <f t="shared" si="11"/>
        <v>21</v>
      </c>
      <c r="AL21" s="7">
        <f t="shared" si="12"/>
        <v>2.3333333333333335</v>
      </c>
      <c r="AM21" s="13" t="str">
        <f t="shared" si="3"/>
        <v>ІІ ур</v>
      </c>
      <c r="AN21" s="6">
        <f t="shared" si="13"/>
        <v>62</v>
      </c>
      <c r="AO21" s="8">
        <f t="shared" si="14"/>
        <v>2.5833333333333335</v>
      </c>
      <c r="AP21" s="13" t="str">
        <f t="shared" si="4"/>
        <v>ІІ ур</v>
      </c>
    </row>
    <row r="22" spans="2:42" x14ac:dyDescent="0.25">
      <c r="B22" s="1">
        <v>14</v>
      </c>
      <c r="C22" s="1" t="s">
        <v>107</v>
      </c>
      <c r="D22" s="1">
        <v>2</v>
      </c>
      <c r="E22" s="1">
        <v>3</v>
      </c>
      <c r="F22" s="1">
        <v>2</v>
      </c>
      <c r="G22" s="1">
        <v>3</v>
      </c>
      <c r="H22" s="1">
        <v>2</v>
      </c>
      <c r="I22" s="5">
        <f t="shared" si="5"/>
        <v>12</v>
      </c>
      <c r="J22" s="7">
        <f t="shared" si="6"/>
        <v>2.4</v>
      </c>
      <c r="K22" s="13" t="str">
        <f t="shared" si="0"/>
        <v>ІІ ур</v>
      </c>
      <c r="L22" s="1">
        <v>2</v>
      </c>
      <c r="M22" s="1">
        <v>2</v>
      </c>
      <c r="N22" s="1">
        <v>2</v>
      </c>
      <c r="O22" s="1">
        <v>3</v>
      </c>
      <c r="P22" s="5">
        <f t="shared" si="7"/>
        <v>9</v>
      </c>
      <c r="Q22" s="7">
        <f t="shared" si="8"/>
        <v>2.25</v>
      </c>
      <c r="R22" s="13" t="str">
        <f t="shared" si="1"/>
        <v>ІІ ур</v>
      </c>
      <c r="S22" s="1">
        <v>2</v>
      </c>
      <c r="T22" s="1">
        <v>3</v>
      </c>
      <c r="U22" s="1">
        <v>2</v>
      </c>
      <c r="V22" s="1">
        <v>3</v>
      </c>
      <c r="W22" s="1">
        <v>2</v>
      </c>
      <c r="X22" s="1">
        <v>3</v>
      </c>
      <c r="Y22" s="5">
        <f t="shared" si="9"/>
        <v>15</v>
      </c>
      <c r="Z22" s="7">
        <f t="shared" si="10"/>
        <v>2.5</v>
      </c>
      <c r="AA22" s="13" t="str">
        <f t="shared" si="2"/>
        <v>ІІ ур</v>
      </c>
      <c r="AB22" s="1">
        <v>2</v>
      </c>
      <c r="AC22" s="1">
        <v>3</v>
      </c>
      <c r="AD22" s="1">
        <v>2</v>
      </c>
      <c r="AE22" s="1">
        <v>3</v>
      </c>
      <c r="AF22" s="1">
        <v>3</v>
      </c>
      <c r="AG22" s="1">
        <v>3</v>
      </c>
      <c r="AH22" s="1">
        <v>2</v>
      </c>
      <c r="AI22" s="1">
        <v>3</v>
      </c>
      <c r="AJ22" s="1">
        <v>3</v>
      </c>
      <c r="AK22" s="5">
        <f t="shared" si="11"/>
        <v>24</v>
      </c>
      <c r="AL22" s="7">
        <f t="shared" si="12"/>
        <v>2.6666666666666665</v>
      </c>
      <c r="AM22" s="13" t="str">
        <f t="shared" si="3"/>
        <v>ІІІ ур</v>
      </c>
      <c r="AN22" s="6">
        <f t="shared" si="13"/>
        <v>60</v>
      </c>
      <c r="AO22" s="8">
        <f t="shared" si="14"/>
        <v>2.5</v>
      </c>
      <c r="AP22" s="13" t="str">
        <f t="shared" si="4"/>
        <v>ІІ ур</v>
      </c>
    </row>
    <row r="23" spans="2:42" x14ac:dyDescent="0.25">
      <c r="B23" s="1">
        <v>15</v>
      </c>
      <c r="C23" s="1" t="s">
        <v>108</v>
      </c>
      <c r="D23" s="1">
        <v>2</v>
      </c>
      <c r="E23" s="1">
        <v>3</v>
      </c>
      <c r="F23" s="1">
        <v>2</v>
      </c>
      <c r="G23" s="1">
        <v>3</v>
      </c>
      <c r="H23" s="1">
        <v>2</v>
      </c>
      <c r="I23" s="5">
        <f t="shared" si="5"/>
        <v>12</v>
      </c>
      <c r="J23" s="7">
        <f t="shared" si="6"/>
        <v>2.4</v>
      </c>
      <c r="K23" s="13" t="str">
        <f t="shared" si="0"/>
        <v>ІІ ур</v>
      </c>
      <c r="L23" s="1">
        <v>2</v>
      </c>
      <c r="M23" s="1">
        <v>3</v>
      </c>
      <c r="N23" s="1">
        <v>2</v>
      </c>
      <c r="O23" s="1">
        <v>2</v>
      </c>
      <c r="P23" s="5">
        <f t="shared" si="7"/>
        <v>9</v>
      </c>
      <c r="Q23" s="7">
        <f t="shared" si="8"/>
        <v>2.25</v>
      </c>
      <c r="R23" s="13" t="str">
        <f t="shared" si="1"/>
        <v>ІІ ур</v>
      </c>
      <c r="S23" s="1">
        <v>2</v>
      </c>
      <c r="T23" s="1">
        <v>2</v>
      </c>
      <c r="U23" s="1">
        <v>2</v>
      </c>
      <c r="V23" s="1">
        <v>3</v>
      </c>
      <c r="W23" s="1">
        <v>2</v>
      </c>
      <c r="X23" s="1">
        <v>2</v>
      </c>
      <c r="Y23" s="5">
        <f t="shared" si="9"/>
        <v>13</v>
      </c>
      <c r="Z23" s="7">
        <f t="shared" si="10"/>
        <v>2.1666666666666665</v>
      </c>
      <c r="AA23" s="13" t="str">
        <f t="shared" si="2"/>
        <v>ІІ ур</v>
      </c>
      <c r="AB23" s="1">
        <v>2</v>
      </c>
      <c r="AC23" s="1">
        <v>2</v>
      </c>
      <c r="AD23" s="1">
        <v>2</v>
      </c>
      <c r="AE23" s="1">
        <v>3</v>
      </c>
      <c r="AF23" s="1">
        <v>2</v>
      </c>
      <c r="AG23" s="1">
        <v>3</v>
      </c>
      <c r="AH23" s="1">
        <v>2</v>
      </c>
      <c r="AI23" s="1">
        <v>2</v>
      </c>
      <c r="AJ23" s="1">
        <v>2</v>
      </c>
      <c r="AK23" s="5">
        <f t="shared" si="11"/>
        <v>20</v>
      </c>
      <c r="AL23" s="7">
        <f t="shared" si="12"/>
        <v>2.2222222222222223</v>
      </c>
      <c r="AM23" s="13" t="str">
        <f t="shared" si="3"/>
        <v>ІІ ур</v>
      </c>
      <c r="AN23" s="6">
        <f t="shared" si="13"/>
        <v>54</v>
      </c>
      <c r="AO23" s="8">
        <f t="shared" si="14"/>
        <v>2.25</v>
      </c>
      <c r="AP23" s="13" t="str">
        <f t="shared" si="4"/>
        <v>ІІ ур</v>
      </c>
    </row>
    <row r="24" spans="2:42" x14ac:dyDescent="0.25">
      <c r="B24" s="1">
        <v>16</v>
      </c>
      <c r="C24" s="1" t="s">
        <v>93</v>
      </c>
      <c r="D24" s="1">
        <v>3</v>
      </c>
      <c r="E24" s="1">
        <v>3</v>
      </c>
      <c r="F24" s="1">
        <v>2</v>
      </c>
      <c r="G24" s="1">
        <v>2</v>
      </c>
      <c r="H24" s="1">
        <v>2</v>
      </c>
      <c r="I24" s="5">
        <f t="shared" si="5"/>
        <v>12</v>
      </c>
      <c r="J24" s="7">
        <f t="shared" si="6"/>
        <v>2.4</v>
      </c>
      <c r="K24" s="13" t="str">
        <f t="shared" si="0"/>
        <v>ІІ ур</v>
      </c>
      <c r="L24" s="1">
        <v>2</v>
      </c>
      <c r="M24" s="1">
        <v>3</v>
      </c>
      <c r="N24" s="1">
        <v>2</v>
      </c>
      <c r="O24" s="1">
        <v>3</v>
      </c>
      <c r="P24" s="5">
        <f t="shared" si="7"/>
        <v>10</v>
      </c>
      <c r="Q24" s="7">
        <f t="shared" si="8"/>
        <v>2.5</v>
      </c>
      <c r="R24" s="13" t="str">
        <f t="shared" si="1"/>
        <v>ІІ ур</v>
      </c>
      <c r="S24" s="1">
        <v>2</v>
      </c>
      <c r="T24" s="1">
        <v>2</v>
      </c>
      <c r="U24" s="1">
        <v>3</v>
      </c>
      <c r="V24" s="1">
        <v>3</v>
      </c>
      <c r="W24" s="1">
        <v>2</v>
      </c>
      <c r="X24" s="1">
        <v>2</v>
      </c>
      <c r="Y24" s="5">
        <f t="shared" si="9"/>
        <v>14</v>
      </c>
      <c r="Z24" s="7">
        <f t="shared" si="10"/>
        <v>2.3333333333333335</v>
      </c>
      <c r="AA24" s="13" t="str">
        <f t="shared" si="2"/>
        <v>ІІ ур</v>
      </c>
      <c r="AB24" s="1">
        <v>3</v>
      </c>
      <c r="AC24" s="1">
        <v>3</v>
      </c>
      <c r="AD24" s="1">
        <v>3</v>
      </c>
      <c r="AE24" s="1">
        <v>3</v>
      </c>
      <c r="AF24" s="1">
        <v>2</v>
      </c>
      <c r="AG24" s="1">
        <v>2</v>
      </c>
      <c r="AH24" s="1">
        <v>2</v>
      </c>
      <c r="AI24" s="1">
        <v>2</v>
      </c>
      <c r="AJ24" s="1">
        <v>2</v>
      </c>
      <c r="AK24" s="5">
        <f t="shared" si="11"/>
        <v>22</v>
      </c>
      <c r="AL24" s="7">
        <f t="shared" si="12"/>
        <v>2.4444444444444446</v>
      </c>
      <c r="AM24" s="13" t="str">
        <f t="shared" si="3"/>
        <v>ІІ ур</v>
      </c>
      <c r="AN24" s="6">
        <f t="shared" si="13"/>
        <v>58</v>
      </c>
      <c r="AO24" s="8">
        <f t="shared" si="14"/>
        <v>2.4166666666666665</v>
      </c>
      <c r="AP24" s="13" t="str">
        <f t="shared" si="4"/>
        <v>ІІ ур</v>
      </c>
    </row>
    <row r="25" spans="2:42" x14ac:dyDescent="0.25">
      <c r="B25" s="1">
        <v>17</v>
      </c>
      <c r="C25" s="1" t="s">
        <v>103</v>
      </c>
      <c r="D25" s="1">
        <v>2</v>
      </c>
      <c r="E25" s="1">
        <v>2</v>
      </c>
      <c r="F25" s="1">
        <v>2</v>
      </c>
      <c r="G25" s="1">
        <v>3</v>
      </c>
      <c r="H25" s="1">
        <v>3</v>
      </c>
      <c r="I25" s="5">
        <f t="shared" si="5"/>
        <v>12</v>
      </c>
      <c r="J25" s="7">
        <f t="shared" si="6"/>
        <v>2.4</v>
      </c>
      <c r="K25" s="13" t="str">
        <f t="shared" si="0"/>
        <v>ІІ ур</v>
      </c>
      <c r="L25" s="1">
        <v>3</v>
      </c>
      <c r="M25" s="1">
        <v>3</v>
      </c>
      <c r="N25" s="1">
        <v>3</v>
      </c>
      <c r="O25" s="1">
        <v>3</v>
      </c>
      <c r="P25" s="5">
        <f t="shared" si="7"/>
        <v>12</v>
      </c>
      <c r="Q25" s="7">
        <f t="shared" si="8"/>
        <v>3</v>
      </c>
      <c r="R25" s="13" t="str">
        <f t="shared" si="1"/>
        <v>ІІІ ур</v>
      </c>
      <c r="S25" s="1">
        <v>2</v>
      </c>
      <c r="T25" s="1">
        <v>2</v>
      </c>
      <c r="U25" s="1">
        <v>3</v>
      </c>
      <c r="V25" s="1">
        <v>3</v>
      </c>
      <c r="W25" s="1">
        <v>2</v>
      </c>
      <c r="X25" s="1">
        <v>2</v>
      </c>
      <c r="Y25" s="5">
        <f t="shared" si="9"/>
        <v>14</v>
      </c>
      <c r="Z25" s="7">
        <f t="shared" si="10"/>
        <v>2.3333333333333335</v>
      </c>
      <c r="AA25" s="13" t="str">
        <f t="shared" si="2"/>
        <v>ІІ ур</v>
      </c>
      <c r="AB25" s="1">
        <v>2</v>
      </c>
      <c r="AC25" s="1">
        <v>3</v>
      </c>
      <c r="AD25" s="1">
        <v>2</v>
      </c>
      <c r="AE25" s="1">
        <v>3</v>
      </c>
      <c r="AF25" s="1">
        <v>2</v>
      </c>
      <c r="AG25" s="1">
        <v>3</v>
      </c>
      <c r="AH25" s="1">
        <v>3</v>
      </c>
      <c r="AI25" s="1">
        <v>2</v>
      </c>
      <c r="AJ25" s="1">
        <v>2</v>
      </c>
      <c r="AK25" s="5">
        <f t="shared" si="11"/>
        <v>22</v>
      </c>
      <c r="AL25" s="7">
        <f t="shared" si="12"/>
        <v>2.4444444444444446</v>
      </c>
      <c r="AM25" s="13" t="str">
        <f t="shared" si="3"/>
        <v>ІІ ур</v>
      </c>
      <c r="AN25" s="6">
        <f t="shared" si="13"/>
        <v>60</v>
      </c>
      <c r="AO25" s="8">
        <f t="shared" si="14"/>
        <v>2.5</v>
      </c>
      <c r="AP25" s="13" t="str">
        <f t="shared" si="4"/>
        <v>ІІ ур</v>
      </c>
    </row>
    <row r="26" spans="2:42" x14ac:dyDescent="0.25">
      <c r="B26" s="1">
        <v>18</v>
      </c>
      <c r="C26" s="1" t="s">
        <v>90</v>
      </c>
      <c r="D26" s="1">
        <v>3</v>
      </c>
      <c r="E26" s="1">
        <v>3</v>
      </c>
      <c r="F26" s="1">
        <v>2</v>
      </c>
      <c r="G26" s="1">
        <v>2</v>
      </c>
      <c r="H26" s="1">
        <v>3</v>
      </c>
      <c r="I26" s="5">
        <f t="shared" si="5"/>
        <v>13</v>
      </c>
      <c r="J26" s="7">
        <f t="shared" si="6"/>
        <v>2.6</v>
      </c>
      <c r="K26" s="13" t="str">
        <f t="shared" si="0"/>
        <v>ІІІ ур</v>
      </c>
      <c r="L26" s="1">
        <v>3</v>
      </c>
      <c r="M26" s="1">
        <v>3</v>
      </c>
      <c r="N26" s="1">
        <v>3</v>
      </c>
      <c r="O26" s="1">
        <v>3</v>
      </c>
      <c r="P26" s="5">
        <f t="shared" si="7"/>
        <v>12</v>
      </c>
      <c r="Q26" s="7">
        <f t="shared" si="8"/>
        <v>3</v>
      </c>
      <c r="R26" s="13" t="str">
        <f t="shared" si="1"/>
        <v>ІІІ ур</v>
      </c>
      <c r="S26" s="1">
        <v>2</v>
      </c>
      <c r="T26" s="1">
        <v>2</v>
      </c>
      <c r="U26" s="1">
        <v>3</v>
      </c>
      <c r="V26" s="1">
        <v>3</v>
      </c>
      <c r="W26" s="1">
        <v>2</v>
      </c>
      <c r="X26" s="1">
        <v>3</v>
      </c>
      <c r="Y26" s="5">
        <v>15</v>
      </c>
      <c r="Z26" s="7">
        <v>2.5</v>
      </c>
      <c r="AA26" s="13" t="s">
        <v>111</v>
      </c>
      <c r="AB26" s="1">
        <v>3</v>
      </c>
      <c r="AC26" s="1">
        <v>3</v>
      </c>
      <c r="AD26" s="1">
        <v>3</v>
      </c>
      <c r="AE26" s="1">
        <v>3</v>
      </c>
      <c r="AF26" s="1">
        <v>3</v>
      </c>
      <c r="AG26" s="1">
        <v>3</v>
      </c>
      <c r="AH26" s="1">
        <v>3</v>
      </c>
      <c r="AI26" s="1">
        <v>3</v>
      </c>
      <c r="AJ26" s="1">
        <v>3</v>
      </c>
      <c r="AK26" s="5">
        <f t="shared" si="11"/>
        <v>27</v>
      </c>
      <c r="AL26" s="7">
        <f t="shared" si="12"/>
        <v>3</v>
      </c>
      <c r="AM26" s="13" t="str">
        <f t="shared" si="3"/>
        <v>ІІІ ур</v>
      </c>
      <c r="AN26" s="6">
        <v>67</v>
      </c>
      <c r="AO26" s="8">
        <v>2.7916660000000002</v>
      </c>
      <c r="AP26" s="13" t="s">
        <v>112</v>
      </c>
    </row>
    <row r="27" spans="2:42" x14ac:dyDescent="0.25">
      <c r="B27" s="1">
        <v>19</v>
      </c>
      <c r="C27" s="1" t="s">
        <v>92</v>
      </c>
      <c r="D27" s="1">
        <v>2</v>
      </c>
      <c r="E27" s="1">
        <v>2</v>
      </c>
      <c r="F27" s="1">
        <v>3</v>
      </c>
      <c r="G27" s="1">
        <v>3</v>
      </c>
      <c r="H27" s="1">
        <v>3</v>
      </c>
      <c r="I27" s="5">
        <f t="shared" si="5"/>
        <v>13</v>
      </c>
      <c r="J27" s="7">
        <f t="shared" si="6"/>
        <v>2.6</v>
      </c>
      <c r="K27" s="13" t="str">
        <f t="shared" si="0"/>
        <v>ІІІ ур</v>
      </c>
      <c r="L27" s="1">
        <v>3</v>
      </c>
      <c r="M27" s="1">
        <v>3</v>
      </c>
      <c r="N27" s="1">
        <v>3</v>
      </c>
      <c r="O27" s="1">
        <v>2</v>
      </c>
      <c r="P27" s="5">
        <f t="shared" si="7"/>
        <v>11</v>
      </c>
      <c r="Q27" s="7">
        <f t="shared" si="8"/>
        <v>2.75</v>
      </c>
      <c r="R27" s="13" t="str">
        <f t="shared" si="1"/>
        <v>ІІІ ур</v>
      </c>
      <c r="S27" s="1">
        <v>3</v>
      </c>
      <c r="T27" s="1">
        <v>3</v>
      </c>
      <c r="U27" s="1">
        <v>2</v>
      </c>
      <c r="V27" s="1">
        <v>3</v>
      </c>
      <c r="W27" s="1">
        <v>3</v>
      </c>
      <c r="X27" s="1">
        <v>2</v>
      </c>
      <c r="Y27" s="5">
        <f t="shared" si="9"/>
        <v>16</v>
      </c>
      <c r="Z27" s="7">
        <f t="shared" si="10"/>
        <v>2.6666666666666665</v>
      </c>
      <c r="AA27" s="13" t="str">
        <f t="shared" si="2"/>
        <v>ІІІ ур</v>
      </c>
      <c r="AB27" s="1">
        <v>3</v>
      </c>
      <c r="AC27" s="1">
        <v>3</v>
      </c>
      <c r="AD27" s="1">
        <v>2</v>
      </c>
      <c r="AE27" s="1">
        <v>2</v>
      </c>
      <c r="AF27" s="1">
        <v>2</v>
      </c>
      <c r="AG27" s="1">
        <v>2</v>
      </c>
      <c r="AH27" s="1">
        <v>2</v>
      </c>
      <c r="AI27" s="1">
        <v>2</v>
      </c>
      <c r="AJ27" s="1">
        <v>2</v>
      </c>
      <c r="AK27" s="5">
        <f t="shared" si="11"/>
        <v>20</v>
      </c>
      <c r="AL27" s="7">
        <f t="shared" si="12"/>
        <v>2.2222222222222223</v>
      </c>
      <c r="AM27" s="13" t="str">
        <f t="shared" si="3"/>
        <v>ІІ ур</v>
      </c>
      <c r="AN27" s="6">
        <f t="shared" si="13"/>
        <v>60</v>
      </c>
      <c r="AO27" s="8">
        <f t="shared" si="14"/>
        <v>2.5</v>
      </c>
      <c r="AP27" s="13" t="str">
        <f t="shared" si="4"/>
        <v>ІІ ур</v>
      </c>
    </row>
    <row r="28" spans="2:42" x14ac:dyDescent="0.25">
      <c r="B28" s="1">
        <v>20</v>
      </c>
      <c r="C28" s="1" t="s">
        <v>78</v>
      </c>
      <c r="D28" s="1">
        <v>2</v>
      </c>
      <c r="E28" s="1">
        <v>3</v>
      </c>
      <c r="F28" s="1">
        <v>2</v>
      </c>
      <c r="G28" s="1">
        <v>3</v>
      </c>
      <c r="H28" s="1">
        <v>3</v>
      </c>
      <c r="I28" s="5">
        <f t="shared" si="5"/>
        <v>13</v>
      </c>
      <c r="J28" s="7">
        <f t="shared" si="6"/>
        <v>2.6</v>
      </c>
      <c r="K28" s="13" t="str">
        <f t="shared" si="0"/>
        <v>ІІІ ур</v>
      </c>
      <c r="L28" s="1">
        <v>3</v>
      </c>
      <c r="M28" s="1">
        <v>2</v>
      </c>
      <c r="N28" s="1">
        <v>2</v>
      </c>
      <c r="O28" s="1">
        <v>2</v>
      </c>
      <c r="P28" s="5">
        <f t="shared" si="7"/>
        <v>9</v>
      </c>
      <c r="Q28" s="7">
        <f t="shared" si="8"/>
        <v>2.25</v>
      </c>
      <c r="R28" s="13" t="str">
        <f t="shared" si="1"/>
        <v>ІІ ур</v>
      </c>
      <c r="S28" s="1">
        <v>3</v>
      </c>
      <c r="T28" s="1">
        <v>2</v>
      </c>
      <c r="U28" s="1">
        <v>3</v>
      </c>
      <c r="V28" s="1">
        <v>3</v>
      </c>
      <c r="W28" s="1">
        <v>2</v>
      </c>
      <c r="X28" s="1">
        <v>3</v>
      </c>
      <c r="Y28" s="5">
        <v>16</v>
      </c>
      <c r="Z28" s="7">
        <v>2.67</v>
      </c>
      <c r="AA28" s="13" t="s">
        <v>112</v>
      </c>
      <c r="AB28" s="1">
        <v>2</v>
      </c>
      <c r="AC28" s="1">
        <v>3</v>
      </c>
      <c r="AD28" s="1">
        <v>2</v>
      </c>
      <c r="AE28" s="1">
        <v>3</v>
      </c>
      <c r="AF28" s="1">
        <v>2</v>
      </c>
      <c r="AG28" s="1">
        <v>3</v>
      </c>
      <c r="AH28" s="1">
        <v>2</v>
      </c>
      <c r="AI28" s="1">
        <v>3</v>
      </c>
      <c r="AJ28" s="1">
        <v>2</v>
      </c>
      <c r="AK28" s="5">
        <f t="shared" si="11"/>
        <v>22</v>
      </c>
      <c r="AL28" s="7">
        <f t="shared" si="12"/>
        <v>2.4444444444444446</v>
      </c>
      <c r="AM28" s="13" t="str">
        <f t="shared" si="3"/>
        <v>ІІ ур</v>
      </c>
      <c r="AN28" s="6">
        <v>60</v>
      </c>
      <c r="AO28" s="8">
        <v>2.5</v>
      </c>
      <c r="AP28" s="13" t="s">
        <v>111</v>
      </c>
    </row>
    <row r="29" spans="2:42" x14ac:dyDescent="0.25">
      <c r="B29" s="1">
        <v>21</v>
      </c>
      <c r="C29" s="1" t="s">
        <v>94</v>
      </c>
      <c r="D29" s="1">
        <v>2</v>
      </c>
      <c r="E29" s="1">
        <v>2</v>
      </c>
      <c r="F29" s="1">
        <v>3</v>
      </c>
      <c r="G29" s="1">
        <v>3</v>
      </c>
      <c r="H29" s="1">
        <v>3</v>
      </c>
      <c r="I29" s="5">
        <f t="shared" si="5"/>
        <v>13</v>
      </c>
      <c r="J29" s="7">
        <f t="shared" si="6"/>
        <v>2.6</v>
      </c>
      <c r="K29" s="13" t="str">
        <f t="shared" si="0"/>
        <v>ІІІ ур</v>
      </c>
      <c r="L29" s="1">
        <v>3</v>
      </c>
      <c r="M29" s="1">
        <v>2</v>
      </c>
      <c r="N29" s="1">
        <v>3</v>
      </c>
      <c r="O29" s="1">
        <v>2</v>
      </c>
      <c r="P29" s="5">
        <v>10</v>
      </c>
      <c r="Q29" s="7">
        <v>2.5</v>
      </c>
      <c r="R29" s="13" t="s">
        <v>111</v>
      </c>
      <c r="S29" s="1">
        <v>3</v>
      </c>
      <c r="T29" s="1">
        <v>3</v>
      </c>
      <c r="U29" s="1">
        <v>3</v>
      </c>
      <c r="V29" s="1">
        <v>3</v>
      </c>
      <c r="W29" s="1">
        <v>2</v>
      </c>
      <c r="X29" s="1">
        <v>2</v>
      </c>
      <c r="Y29" s="5">
        <v>16</v>
      </c>
      <c r="Z29" s="7">
        <v>2.67</v>
      </c>
      <c r="AA29" s="13" t="s">
        <v>112</v>
      </c>
      <c r="AB29" s="1">
        <v>3</v>
      </c>
      <c r="AC29" s="1">
        <v>2</v>
      </c>
      <c r="AD29" s="1">
        <v>3</v>
      </c>
      <c r="AE29" s="1">
        <v>2</v>
      </c>
      <c r="AF29" s="1">
        <v>3</v>
      </c>
      <c r="AG29" s="1">
        <v>2</v>
      </c>
      <c r="AH29" s="1">
        <v>3</v>
      </c>
      <c r="AI29" s="1">
        <v>2</v>
      </c>
      <c r="AJ29" s="1">
        <v>3</v>
      </c>
      <c r="AK29" s="5">
        <f t="shared" si="11"/>
        <v>23</v>
      </c>
      <c r="AL29" s="7">
        <f t="shared" si="12"/>
        <v>2.5555555555555554</v>
      </c>
      <c r="AM29" s="13" t="str">
        <f t="shared" si="3"/>
        <v>ІІ ур</v>
      </c>
      <c r="AN29" s="6">
        <v>62</v>
      </c>
      <c r="AO29" s="8">
        <v>2.5833330000000001</v>
      </c>
      <c r="AP29" s="13" t="s">
        <v>113</v>
      </c>
    </row>
    <row r="30" spans="2:42" x14ac:dyDescent="0.25">
      <c r="B30" s="1">
        <v>22</v>
      </c>
      <c r="C30" s="1" t="s">
        <v>95</v>
      </c>
      <c r="D30" s="1">
        <v>2</v>
      </c>
      <c r="E30" s="1">
        <v>3</v>
      </c>
      <c r="F30" s="1">
        <v>3</v>
      </c>
      <c r="G30" s="1">
        <v>3</v>
      </c>
      <c r="H30" s="1">
        <v>2</v>
      </c>
      <c r="I30" s="5">
        <f t="shared" si="5"/>
        <v>13</v>
      </c>
      <c r="J30" s="7">
        <f t="shared" si="6"/>
        <v>2.6</v>
      </c>
      <c r="K30" s="13" t="str">
        <f t="shared" si="0"/>
        <v>ІІІ ур</v>
      </c>
      <c r="L30" s="1">
        <v>3</v>
      </c>
      <c r="M30" s="1">
        <v>2</v>
      </c>
      <c r="N30" s="1">
        <v>2</v>
      </c>
      <c r="O30" s="1">
        <v>3</v>
      </c>
      <c r="P30" s="5">
        <v>10</v>
      </c>
      <c r="Q30" s="7">
        <v>2.5</v>
      </c>
      <c r="R30" s="13" t="s">
        <v>111</v>
      </c>
      <c r="S30" s="1">
        <v>3</v>
      </c>
      <c r="T30" s="1">
        <v>2</v>
      </c>
      <c r="U30" s="1">
        <v>3</v>
      </c>
      <c r="V30" s="1">
        <v>3</v>
      </c>
      <c r="W30" s="1">
        <v>2</v>
      </c>
      <c r="X30" s="1">
        <v>3</v>
      </c>
      <c r="Y30" s="5">
        <v>16</v>
      </c>
      <c r="Z30" s="7">
        <v>2.67</v>
      </c>
      <c r="AA30" s="13" t="s">
        <v>112</v>
      </c>
      <c r="AB30" s="1">
        <v>3</v>
      </c>
      <c r="AC30" s="1">
        <v>3</v>
      </c>
      <c r="AD30" s="1">
        <v>3</v>
      </c>
      <c r="AE30" s="1">
        <v>3</v>
      </c>
      <c r="AF30" s="1">
        <v>3</v>
      </c>
      <c r="AG30" s="1">
        <v>3</v>
      </c>
      <c r="AH30" s="1">
        <v>2</v>
      </c>
      <c r="AI30" s="1">
        <v>2</v>
      </c>
      <c r="AJ30" s="1">
        <v>2</v>
      </c>
      <c r="AK30" s="5">
        <f t="shared" si="11"/>
        <v>24</v>
      </c>
      <c r="AL30" s="7">
        <f t="shared" si="12"/>
        <v>2.6666666666666665</v>
      </c>
      <c r="AM30" s="13" t="str">
        <f t="shared" si="3"/>
        <v>ІІІ ур</v>
      </c>
      <c r="AN30" s="6">
        <v>63</v>
      </c>
      <c r="AO30" s="8">
        <v>2.625</v>
      </c>
      <c r="AP30" s="13" t="s">
        <v>111</v>
      </c>
    </row>
    <row r="31" spans="2:42" x14ac:dyDescent="0.25">
      <c r="B31" s="1">
        <v>23</v>
      </c>
      <c r="C31" s="1" t="s">
        <v>98</v>
      </c>
      <c r="D31" s="1">
        <v>2</v>
      </c>
      <c r="E31" s="1">
        <v>3</v>
      </c>
      <c r="F31" s="1">
        <v>3</v>
      </c>
      <c r="G31" s="1">
        <v>3</v>
      </c>
      <c r="H31" s="1">
        <v>2</v>
      </c>
      <c r="I31" s="5">
        <f t="shared" si="5"/>
        <v>13</v>
      </c>
      <c r="J31" s="7">
        <f t="shared" si="6"/>
        <v>2.6</v>
      </c>
      <c r="K31" s="13" t="str">
        <f t="shared" si="0"/>
        <v>ІІІ ур</v>
      </c>
      <c r="L31" s="1">
        <v>3</v>
      </c>
      <c r="M31" s="1">
        <v>2</v>
      </c>
      <c r="N31" s="1">
        <v>3</v>
      </c>
      <c r="O31" s="1">
        <v>3</v>
      </c>
      <c r="P31" s="5">
        <v>11</v>
      </c>
      <c r="Q31" s="7">
        <v>2.75</v>
      </c>
      <c r="R31" s="13" t="s">
        <v>112</v>
      </c>
      <c r="S31" s="1">
        <v>3</v>
      </c>
      <c r="T31" s="1">
        <v>3</v>
      </c>
      <c r="U31" s="1">
        <v>3</v>
      </c>
      <c r="V31" s="1">
        <v>3</v>
      </c>
      <c r="W31" s="1">
        <v>2</v>
      </c>
      <c r="X31" s="1">
        <v>2</v>
      </c>
      <c r="Y31" s="5">
        <v>16</v>
      </c>
      <c r="Z31" s="7">
        <v>2.67</v>
      </c>
      <c r="AA31" s="13" t="s">
        <v>112</v>
      </c>
      <c r="AB31" s="1">
        <v>3</v>
      </c>
      <c r="AC31" s="1">
        <v>3</v>
      </c>
      <c r="AD31" s="1">
        <v>3</v>
      </c>
      <c r="AE31" s="1">
        <v>3</v>
      </c>
      <c r="AF31" s="1">
        <v>3</v>
      </c>
      <c r="AG31" s="1">
        <v>3</v>
      </c>
      <c r="AH31" s="1">
        <v>3</v>
      </c>
      <c r="AI31" s="1">
        <v>3</v>
      </c>
      <c r="AJ31" s="1">
        <v>2</v>
      </c>
      <c r="AK31" s="5">
        <f t="shared" si="11"/>
        <v>26</v>
      </c>
      <c r="AL31" s="7">
        <f t="shared" si="12"/>
        <v>2.8888888888888888</v>
      </c>
      <c r="AM31" s="13" t="str">
        <f t="shared" si="3"/>
        <v>ІІІ ур</v>
      </c>
      <c r="AN31" s="6">
        <v>66</v>
      </c>
      <c r="AO31" s="8">
        <v>2.75</v>
      </c>
      <c r="AP31" s="13" t="s">
        <v>112</v>
      </c>
    </row>
    <row r="32" spans="2:42" x14ac:dyDescent="0.25">
      <c r="B32" s="1">
        <v>24</v>
      </c>
      <c r="C32" s="1" t="s">
        <v>109</v>
      </c>
      <c r="D32" s="1">
        <v>2</v>
      </c>
      <c r="E32" s="1">
        <v>3</v>
      </c>
      <c r="F32" s="1">
        <v>2</v>
      </c>
      <c r="G32" s="1">
        <v>3</v>
      </c>
      <c r="H32" s="1">
        <v>2</v>
      </c>
      <c r="I32" s="5">
        <f t="shared" si="5"/>
        <v>12</v>
      </c>
      <c r="J32" s="7">
        <f t="shared" si="6"/>
        <v>2.4</v>
      </c>
      <c r="K32" s="13" t="str">
        <f t="shared" si="0"/>
        <v>ІІ ур</v>
      </c>
      <c r="L32" s="1">
        <v>3</v>
      </c>
      <c r="M32" s="1">
        <v>2</v>
      </c>
      <c r="N32" s="1">
        <v>2</v>
      </c>
      <c r="O32" s="1">
        <v>3</v>
      </c>
      <c r="P32" s="5">
        <v>10</v>
      </c>
      <c r="Q32" s="7">
        <v>2.5</v>
      </c>
      <c r="R32" s="13" t="s">
        <v>111</v>
      </c>
      <c r="S32" s="1">
        <v>3</v>
      </c>
      <c r="T32" s="1">
        <v>2</v>
      </c>
      <c r="U32" s="1">
        <v>3</v>
      </c>
      <c r="V32" s="1">
        <v>3</v>
      </c>
      <c r="W32" s="1">
        <v>2</v>
      </c>
      <c r="X32" s="1">
        <v>3</v>
      </c>
      <c r="Y32" s="5">
        <v>16</v>
      </c>
      <c r="Z32" s="7">
        <v>2.67</v>
      </c>
      <c r="AA32" s="13" t="s">
        <v>112</v>
      </c>
      <c r="AB32" s="1">
        <v>3</v>
      </c>
      <c r="AC32" s="1">
        <v>3</v>
      </c>
      <c r="AD32" s="1">
        <v>3</v>
      </c>
      <c r="AE32" s="1">
        <v>3</v>
      </c>
      <c r="AF32" s="1">
        <v>2</v>
      </c>
      <c r="AG32" s="1">
        <v>2</v>
      </c>
      <c r="AH32" s="1">
        <v>2</v>
      </c>
      <c r="AI32" s="1">
        <v>2</v>
      </c>
      <c r="AJ32" s="1">
        <v>2</v>
      </c>
      <c r="AK32" s="5">
        <f t="shared" si="11"/>
        <v>22</v>
      </c>
      <c r="AL32" s="7">
        <f t="shared" si="12"/>
        <v>2.4444444444444446</v>
      </c>
      <c r="AM32" s="13" t="str">
        <f t="shared" si="3"/>
        <v>ІІ ур</v>
      </c>
      <c r="AN32" s="6">
        <v>60</v>
      </c>
      <c r="AO32" s="8">
        <v>2.5</v>
      </c>
      <c r="AP32" s="13" t="s">
        <v>111</v>
      </c>
    </row>
    <row r="33" spans="2:42" x14ac:dyDescent="0.25">
      <c r="B33" s="1">
        <v>25</v>
      </c>
      <c r="C33" s="1" t="s">
        <v>110</v>
      </c>
      <c r="D33" s="1">
        <v>2</v>
      </c>
      <c r="E33" s="1">
        <v>2</v>
      </c>
      <c r="F33" s="1">
        <v>2</v>
      </c>
      <c r="G33" s="1">
        <v>2</v>
      </c>
      <c r="H33" s="1">
        <v>3</v>
      </c>
      <c r="I33" s="5">
        <f t="shared" si="5"/>
        <v>11</v>
      </c>
      <c r="J33" s="7">
        <f t="shared" si="6"/>
        <v>2.2000000000000002</v>
      </c>
      <c r="K33" s="13" t="str">
        <f t="shared" si="0"/>
        <v>ІІ ур</v>
      </c>
      <c r="L33" s="1">
        <v>2</v>
      </c>
      <c r="M33" s="1">
        <v>2</v>
      </c>
      <c r="N33" s="1">
        <v>2</v>
      </c>
      <c r="O33" s="1">
        <v>2</v>
      </c>
      <c r="P33" s="5">
        <f t="shared" si="7"/>
        <v>8</v>
      </c>
      <c r="Q33" s="7">
        <f t="shared" si="8"/>
        <v>2</v>
      </c>
      <c r="R33" s="13" t="str">
        <f t="shared" si="1"/>
        <v>ІІ ур</v>
      </c>
      <c r="S33" s="1">
        <v>3</v>
      </c>
      <c r="T33" s="1">
        <v>3</v>
      </c>
      <c r="U33" s="1">
        <v>2</v>
      </c>
      <c r="V33" s="1">
        <v>2</v>
      </c>
      <c r="W33" s="1">
        <v>3</v>
      </c>
      <c r="X33" s="1">
        <v>2</v>
      </c>
      <c r="Y33" s="5">
        <f t="shared" si="9"/>
        <v>15</v>
      </c>
      <c r="Z33" s="7">
        <f t="shared" si="10"/>
        <v>2.5</v>
      </c>
      <c r="AA33" s="13" t="str">
        <f t="shared" si="2"/>
        <v>ІІ ур</v>
      </c>
      <c r="AB33" s="1">
        <v>3</v>
      </c>
      <c r="AC33" s="1">
        <v>3</v>
      </c>
      <c r="AD33" s="1">
        <v>2</v>
      </c>
      <c r="AE33" s="1">
        <v>2</v>
      </c>
      <c r="AF33" s="1">
        <v>2</v>
      </c>
      <c r="AG33" s="1">
        <v>2</v>
      </c>
      <c r="AH33" s="1">
        <v>2</v>
      </c>
      <c r="AI33" s="1">
        <v>2</v>
      </c>
      <c r="AJ33" s="1">
        <v>2</v>
      </c>
      <c r="AK33" s="5">
        <f t="shared" si="11"/>
        <v>20</v>
      </c>
      <c r="AL33" s="7">
        <f t="shared" si="12"/>
        <v>2.2222222222222223</v>
      </c>
      <c r="AM33" s="13" t="str">
        <f t="shared" si="3"/>
        <v>ІІ ур</v>
      </c>
      <c r="AN33" s="6">
        <f t="shared" si="13"/>
        <v>54</v>
      </c>
      <c r="AO33" s="8">
        <f t="shared" si="14"/>
        <v>2.25</v>
      </c>
      <c r="AP33" s="13" t="str">
        <f t="shared" si="4"/>
        <v>ІІ ур</v>
      </c>
    </row>
    <row r="34" spans="2:42" x14ac:dyDescent="0.25">
      <c r="B34" s="40"/>
      <c r="C34" s="40"/>
      <c r="D34" s="46"/>
      <c r="E34" s="47"/>
      <c r="F34" s="47"/>
      <c r="G34" s="47"/>
      <c r="H34" s="47"/>
      <c r="I34" s="48"/>
      <c r="J34" s="1" t="s">
        <v>15</v>
      </c>
      <c r="K34" s="11" t="s">
        <v>11</v>
      </c>
      <c r="L34" s="46"/>
      <c r="M34" s="47"/>
      <c r="N34" s="47"/>
      <c r="O34" s="47"/>
      <c r="P34" s="48"/>
      <c r="Q34" s="1" t="s">
        <v>15</v>
      </c>
      <c r="R34" s="11" t="s">
        <v>11</v>
      </c>
      <c r="S34" s="46"/>
      <c r="T34" s="47"/>
      <c r="U34" s="47"/>
      <c r="V34" s="47"/>
      <c r="W34" s="47"/>
      <c r="X34" s="47"/>
      <c r="Y34" s="48"/>
      <c r="Z34" s="1" t="s">
        <v>15</v>
      </c>
      <c r="AA34" s="11" t="s">
        <v>11</v>
      </c>
      <c r="AB34" s="46"/>
      <c r="AC34" s="47"/>
      <c r="AD34" s="47"/>
      <c r="AE34" s="47"/>
      <c r="AF34" s="47"/>
      <c r="AG34" s="47"/>
      <c r="AH34" s="47"/>
      <c r="AI34" s="47"/>
      <c r="AJ34" s="47"/>
      <c r="AK34" s="48"/>
      <c r="AL34" s="1" t="s">
        <v>15</v>
      </c>
      <c r="AM34" s="11" t="s">
        <v>11</v>
      </c>
      <c r="AN34" s="2"/>
      <c r="AO34" s="2"/>
      <c r="AP34" s="2"/>
    </row>
    <row r="35" spans="2:42" x14ac:dyDescent="0.25">
      <c r="B35" s="41"/>
      <c r="C35" s="41"/>
      <c r="D35" s="46" t="s">
        <v>19</v>
      </c>
      <c r="E35" s="47"/>
      <c r="F35" s="47"/>
      <c r="G35" s="47"/>
      <c r="H35" s="47"/>
      <c r="I35" s="48"/>
      <c r="J35" s="10">
        <f>COUNTA(C9:C33)</f>
        <v>25</v>
      </c>
      <c r="K35" s="10">
        <v>100</v>
      </c>
      <c r="L35" s="46" t="s">
        <v>19</v>
      </c>
      <c r="M35" s="47"/>
      <c r="N35" s="47"/>
      <c r="O35" s="47"/>
      <c r="P35" s="48"/>
      <c r="Q35" s="10">
        <f>COUNTA(C9:C33)</f>
        <v>25</v>
      </c>
      <c r="R35" s="10">
        <v>100</v>
      </c>
      <c r="S35" s="46" t="s">
        <v>19</v>
      </c>
      <c r="T35" s="47"/>
      <c r="U35" s="47"/>
      <c r="V35" s="47"/>
      <c r="W35" s="47"/>
      <c r="X35" s="47"/>
      <c r="Y35" s="48"/>
      <c r="Z35" s="10">
        <f>COUNTA(C9:C33)</f>
        <v>25</v>
      </c>
      <c r="AA35" s="10">
        <v>100</v>
      </c>
      <c r="AB35" s="46" t="s">
        <v>19</v>
      </c>
      <c r="AC35" s="47"/>
      <c r="AD35" s="47"/>
      <c r="AE35" s="47"/>
      <c r="AF35" s="47"/>
      <c r="AG35" s="47"/>
      <c r="AH35" s="47"/>
      <c r="AI35" s="47"/>
      <c r="AJ35" s="47"/>
      <c r="AK35" s="48"/>
      <c r="AL35" s="10">
        <f>COUNTA(C9:C33)</f>
        <v>25</v>
      </c>
      <c r="AM35" s="10">
        <v>100</v>
      </c>
      <c r="AN35" s="2"/>
      <c r="AO35" s="2"/>
      <c r="AP35" s="2"/>
    </row>
    <row r="36" spans="2:42" x14ac:dyDescent="0.25">
      <c r="B36" s="41"/>
      <c r="C36" s="41"/>
      <c r="D36" s="46" t="s">
        <v>24</v>
      </c>
      <c r="E36" s="47"/>
      <c r="F36" s="47"/>
      <c r="G36" s="47"/>
      <c r="H36" s="47"/>
      <c r="I36" s="48"/>
      <c r="J36" s="12">
        <f>COUNTIF(K9:L33,"І ур")</f>
        <v>0</v>
      </c>
      <c r="K36" s="3">
        <f>(J36/J35)*100</f>
        <v>0</v>
      </c>
      <c r="L36" s="46" t="s">
        <v>24</v>
      </c>
      <c r="M36" s="47"/>
      <c r="N36" s="47"/>
      <c r="O36" s="47"/>
      <c r="P36" s="48"/>
      <c r="Q36" s="12">
        <f>COUNTIF(R9:S33,"І ур")</f>
        <v>0</v>
      </c>
      <c r="R36" s="3">
        <f>(Q36/Q35)*100</f>
        <v>0</v>
      </c>
      <c r="S36" s="46" t="s">
        <v>24</v>
      </c>
      <c r="T36" s="47"/>
      <c r="U36" s="47"/>
      <c r="V36" s="47"/>
      <c r="W36" s="47"/>
      <c r="X36" s="47"/>
      <c r="Y36" s="48"/>
      <c r="Z36" s="12">
        <f>COUNTIF(AA9:AB33,"І ур")</f>
        <v>0</v>
      </c>
      <c r="AA36" s="3">
        <f>(Z36/Z35)*100</f>
        <v>0</v>
      </c>
      <c r="AB36" s="46" t="s">
        <v>24</v>
      </c>
      <c r="AC36" s="47"/>
      <c r="AD36" s="47"/>
      <c r="AE36" s="47"/>
      <c r="AF36" s="47"/>
      <c r="AG36" s="47"/>
      <c r="AH36" s="47"/>
      <c r="AI36" s="47"/>
      <c r="AJ36" s="47"/>
      <c r="AK36" s="48"/>
      <c r="AL36" s="12">
        <f>COUNTIF(AM9:AN33,"І ур")</f>
        <v>0</v>
      </c>
      <c r="AM36" s="3">
        <f>(AL36/AL35)*100</f>
        <v>0</v>
      </c>
      <c r="AN36" s="2"/>
      <c r="AO36" s="2"/>
      <c r="AP36" s="2"/>
    </row>
    <row r="37" spans="2:42" x14ac:dyDescent="0.25">
      <c r="B37" s="41"/>
      <c r="C37" s="41"/>
      <c r="D37" s="46" t="s">
        <v>25</v>
      </c>
      <c r="E37" s="47"/>
      <c r="F37" s="47"/>
      <c r="G37" s="47"/>
      <c r="H37" s="47"/>
      <c r="I37" s="48"/>
      <c r="J37" s="12">
        <f>COUNTIF(K9:K33,"ІІ ур")</f>
        <v>11</v>
      </c>
      <c r="K37" s="3">
        <f>(J37/J35)*100</f>
        <v>44</v>
      </c>
      <c r="L37" s="46" t="s">
        <v>25</v>
      </c>
      <c r="M37" s="47"/>
      <c r="N37" s="47"/>
      <c r="O37" s="47"/>
      <c r="P37" s="48"/>
      <c r="Q37" s="12">
        <v>14</v>
      </c>
      <c r="R37" s="3">
        <f>(Q37/Q35)*100</f>
        <v>56.000000000000007</v>
      </c>
      <c r="S37" s="46" t="s">
        <v>25</v>
      </c>
      <c r="T37" s="47"/>
      <c r="U37" s="47"/>
      <c r="V37" s="47"/>
      <c r="W37" s="47"/>
      <c r="X37" s="47"/>
      <c r="Y37" s="48"/>
      <c r="Z37" s="12">
        <v>8</v>
      </c>
      <c r="AA37" s="3">
        <f>(Z37/Z35)*100</f>
        <v>32</v>
      </c>
      <c r="AB37" s="46" t="s">
        <v>25</v>
      </c>
      <c r="AC37" s="47"/>
      <c r="AD37" s="47"/>
      <c r="AE37" s="47"/>
      <c r="AF37" s="47"/>
      <c r="AG37" s="47"/>
      <c r="AH37" s="47"/>
      <c r="AI37" s="47"/>
      <c r="AJ37" s="47"/>
      <c r="AK37" s="48"/>
      <c r="AL37" s="12">
        <f>COUNTIF(AM9:AM33,"ІІ ур")</f>
        <v>14</v>
      </c>
      <c r="AM37" s="3">
        <f>(AL37/AL35)*100</f>
        <v>56.000000000000007</v>
      </c>
      <c r="AN37" s="2"/>
      <c r="AO37" s="2"/>
      <c r="AP37" s="2"/>
    </row>
    <row r="38" spans="2:42" x14ac:dyDescent="0.25">
      <c r="B38" s="41"/>
      <c r="C38" s="41"/>
      <c r="D38" s="46" t="s">
        <v>26</v>
      </c>
      <c r="E38" s="47"/>
      <c r="F38" s="47"/>
      <c r="G38" s="47"/>
      <c r="H38" s="47"/>
      <c r="I38" s="48"/>
      <c r="J38" s="12">
        <f>COUNTIF(K9:K33,"ІІІ ур")</f>
        <v>14</v>
      </c>
      <c r="K38" s="3">
        <f>(J38/J35)*100</f>
        <v>56.000000000000007</v>
      </c>
      <c r="L38" s="46" t="s">
        <v>26</v>
      </c>
      <c r="M38" s="47"/>
      <c r="N38" s="47"/>
      <c r="O38" s="47"/>
      <c r="P38" s="48"/>
      <c r="Q38" s="12">
        <v>11</v>
      </c>
      <c r="R38" s="3">
        <f>(Q38/Q35)*100</f>
        <v>44</v>
      </c>
      <c r="S38" s="46" t="s">
        <v>26</v>
      </c>
      <c r="T38" s="47"/>
      <c r="U38" s="47"/>
      <c r="V38" s="47"/>
      <c r="W38" s="47"/>
      <c r="X38" s="47"/>
      <c r="Y38" s="48"/>
      <c r="Z38" s="12">
        <v>17</v>
      </c>
      <c r="AA38" s="3">
        <f>(Z38/Z35)*100</f>
        <v>68</v>
      </c>
      <c r="AB38" s="46" t="s">
        <v>26</v>
      </c>
      <c r="AC38" s="47"/>
      <c r="AD38" s="47"/>
      <c r="AE38" s="47"/>
      <c r="AF38" s="47"/>
      <c r="AG38" s="47"/>
      <c r="AH38" s="47"/>
      <c r="AI38" s="47"/>
      <c r="AJ38" s="47"/>
      <c r="AK38" s="48"/>
      <c r="AL38" s="12">
        <f>COUNTIF(AM9:AM33,"ІІІ ур")</f>
        <v>11</v>
      </c>
      <c r="AM38" s="3">
        <f>(AL38/AL35)*100</f>
        <v>44</v>
      </c>
      <c r="AN38" s="2"/>
      <c r="AO38" s="2"/>
      <c r="AP38" s="2"/>
    </row>
    <row r="39" spans="2:42" x14ac:dyDescent="0.25">
      <c r="B39" s="41"/>
      <c r="C39" s="41"/>
      <c r="D39" s="46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8"/>
      <c r="AO39" s="1" t="s">
        <v>15</v>
      </c>
      <c r="AP39" s="11" t="s">
        <v>11</v>
      </c>
    </row>
    <row r="40" spans="2:42" x14ac:dyDescent="0.25">
      <c r="B40" s="41"/>
      <c r="C40" s="41"/>
      <c r="D40" s="43" t="s">
        <v>20</v>
      </c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5"/>
      <c r="AO40" s="10">
        <f>COUNTA(C9:C33)</f>
        <v>25</v>
      </c>
      <c r="AP40" s="10">
        <v>100</v>
      </c>
    </row>
    <row r="41" spans="2:42" x14ac:dyDescent="0.25">
      <c r="B41" s="41"/>
      <c r="C41" s="41"/>
      <c r="D41" s="39" t="s">
        <v>27</v>
      </c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12">
        <f>COUNTIF(AP9:AQ33,"І ур")</f>
        <v>0</v>
      </c>
      <c r="AP41" s="3">
        <f>(AO41/AO40)*100</f>
        <v>0</v>
      </c>
    </row>
    <row r="42" spans="2:42" x14ac:dyDescent="0.25">
      <c r="B42" s="41"/>
      <c r="C42" s="41"/>
      <c r="D42" s="39" t="s">
        <v>22</v>
      </c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12">
        <v>16</v>
      </c>
      <c r="AP42" s="3">
        <f>(AO42/AO40)*100</f>
        <v>64</v>
      </c>
    </row>
    <row r="43" spans="2:42" x14ac:dyDescent="0.25">
      <c r="B43" s="42"/>
      <c r="C43" s="42"/>
      <c r="D43" s="39" t="s">
        <v>23</v>
      </c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12">
        <v>9</v>
      </c>
      <c r="AP43" s="3">
        <f>(AO43/AO40)*100</f>
        <v>36</v>
      </c>
    </row>
    <row r="95" spans="10:11" x14ac:dyDescent="0.25">
      <c r="J95">
        <v>1</v>
      </c>
      <c r="K95" t="s">
        <v>16</v>
      </c>
    </row>
    <row r="96" spans="10:11" x14ac:dyDescent="0.25">
      <c r="J96">
        <v>1.6</v>
      </c>
      <c r="K96" t="s">
        <v>17</v>
      </c>
    </row>
    <row r="97" spans="10:11" x14ac:dyDescent="0.25">
      <c r="J97">
        <v>2.6</v>
      </c>
      <c r="K97" t="s">
        <v>18</v>
      </c>
    </row>
  </sheetData>
  <autoFilter ref="AP1:AP45"/>
  <mergeCells count="52">
    <mergeCell ref="AB34:AK34"/>
    <mergeCell ref="AB35:AK35"/>
    <mergeCell ref="AB36:AK36"/>
    <mergeCell ref="AB37:AK37"/>
    <mergeCell ref="AB38:AK38"/>
    <mergeCell ref="D38:I38"/>
    <mergeCell ref="L36:P36"/>
    <mergeCell ref="L37:P37"/>
    <mergeCell ref="S36:Y36"/>
    <mergeCell ref="S37:Y37"/>
    <mergeCell ref="S38:Y38"/>
    <mergeCell ref="AA7:AA8"/>
    <mergeCell ref="AK7:AK8"/>
    <mergeCell ref="AL7:AL8"/>
    <mergeCell ref="AM7:AM8"/>
    <mergeCell ref="K7:K8"/>
    <mergeCell ref="P7:P8"/>
    <mergeCell ref="Q7:Q8"/>
    <mergeCell ref="R7:R8"/>
    <mergeCell ref="Z7:Z8"/>
    <mergeCell ref="D39:AN39"/>
    <mergeCell ref="D41:AN41"/>
    <mergeCell ref="D42:AN42"/>
    <mergeCell ref="D43:AN43"/>
    <mergeCell ref="B34:B43"/>
    <mergeCell ref="C34:C43"/>
    <mergeCell ref="D40:AN40"/>
    <mergeCell ref="D34:I34"/>
    <mergeCell ref="D35:I35"/>
    <mergeCell ref="L34:P34"/>
    <mergeCell ref="L35:P35"/>
    <mergeCell ref="L38:P38"/>
    <mergeCell ref="S34:Y34"/>
    <mergeCell ref="S35:Y35"/>
    <mergeCell ref="D36:I36"/>
    <mergeCell ref="D37:I37"/>
    <mergeCell ref="A2:AQ2"/>
    <mergeCell ref="A3:AQ3"/>
    <mergeCell ref="A4:AQ4"/>
    <mergeCell ref="B6:AP6"/>
    <mergeCell ref="B7:B8"/>
    <mergeCell ref="C7:C8"/>
    <mergeCell ref="D7:H7"/>
    <mergeCell ref="L7:O7"/>
    <mergeCell ref="S7:X7"/>
    <mergeCell ref="AB7:AJ7"/>
    <mergeCell ref="Y7:Y8"/>
    <mergeCell ref="AN7:AN8"/>
    <mergeCell ref="AO7:AO8"/>
    <mergeCell ref="AP7:AP8"/>
    <mergeCell ref="I7:I8"/>
    <mergeCell ref="J7:J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O102"/>
  <sheetViews>
    <sheetView topLeftCell="J14" zoomScale="73" zoomScaleNormal="73" workbookViewId="0">
      <selection activeCell="J43" sqref="J43"/>
    </sheetView>
  </sheetViews>
  <sheetFormatPr defaultRowHeight="15" x14ac:dyDescent="0.25"/>
  <cols>
    <col min="2" max="2" width="5.5703125" customWidth="1"/>
    <col min="3" max="3" width="26.85546875" customWidth="1"/>
    <col min="4" max="4" width="4.140625" customWidth="1"/>
    <col min="5" max="5" width="6.85546875" customWidth="1"/>
    <col min="6" max="6" width="6.42578125" customWidth="1"/>
    <col min="7" max="7" width="5.5703125" customWidth="1"/>
    <col min="8" max="8" width="6.140625" customWidth="1"/>
    <col min="9" max="9" width="4.140625" customWidth="1"/>
    <col min="10" max="10" width="5.5703125" customWidth="1"/>
    <col min="11" max="11" width="8.7109375" customWidth="1"/>
    <col min="12" max="12" width="4.140625" customWidth="1"/>
    <col min="13" max="13" width="5.7109375" customWidth="1"/>
    <col min="14" max="14" width="7" customWidth="1"/>
    <col min="15" max="15" width="8.5703125" customWidth="1"/>
    <col min="16" max="16" width="5.7109375" customWidth="1"/>
    <col min="17" max="17" width="7.42578125" customWidth="1"/>
    <col min="18" max="18" width="4.85546875" customWidth="1"/>
    <col min="19" max="19" width="5.5703125" customWidth="1"/>
    <col min="20" max="20" width="9.5703125" customWidth="1"/>
    <col min="21" max="21" width="7.28515625" customWidth="1"/>
    <col min="22" max="22" width="8.28515625" customWidth="1"/>
    <col min="23" max="23" width="15" customWidth="1"/>
    <col min="24" max="24" width="5.42578125" customWidth="1"/>
    <col min="25" max="25" width="9" customWidth="1"/>
    <col min="26" max="26" width="11.5703125" customWidth="1"/>
    <col min="27" max="27" width="4.85546875" customWidth="1"/>
    <col min="28" max="28" width="5.5703125" customWidth="1"/>
    <col min="29" max="29" width="10.28515625" customWidth="1"/>
    <col min="30" max="30" width="6.28515625" customWidth="1"/>
    <col min="31" max="31" width="9.28515625" customWidth="1"/>
    <col min="32" max="32" width="6" customWidth="1"/>
    <col min="33" max="33" width="12" customWidth="1"/>
    <col min="34" max="34" width="11.42578125" customWidth="1"/>
    <col min="35" max="35" width="4.42578125" customWidth="1"/>
    <col min="36" max="36" width="5.85546875" customWidth="1"/>
    <col min="37" max="37" width="11.7109375" customWidth="1"/>
    <col min="40" max="40" width="10.5703125" customWidth="1"/>
  </cols>
  <sheetData>
    <row r="2" spans="1:41" x14ac:dyDescent="0.2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</row>
    <row r="3" spans="1:41" x14ac:dyDescent="0.25">
      <c r="A3" s="27" t="s">
        <v>75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</row>
    <row r="4" spans="1:41" x14ac:dyDescent="0.25">
      <c r="A4" s="27" t="s">
        <v>114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</row>
    <row r="6" spans="1:41" x14ac:dyDescent="0.25">
      <c r="B6" s="28" t="s">
        <v>1</v>
      </c>
      <c r="C6" s="28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8"/>
      <c r="AM6" s="28"/>
      <c r="AN6" s="28"/>
    </row>
    <row r="7" spans="1:41" ht="38.25" customHeight="1" x14ac:dyDescent="0.25">
      <c r="B7" s="30" t="s">
        <v>2</v>
      </c>
      <c r="C7" s="31" t="s">
        <v>3</v>
      </c>
      <c r="D7" s="30" t="s">
        <v>4</v>
      </c>
      <c r="E7" s="30"/>
      <c r="F7" s="30"/>
      <c r="G7" s="30"/>
      <c r="H7" s="30"/>
      <c r="I7" s="33" t="s">
        <v>14</v>
      </c>
      <c r="J7" s="38" t="s">
        <v>12</v>
      </c>
      <c r="K7" s="49" t="s">
        <v>13</v>
      </c>
      <c r="L7" s="32" t="s">
        <v>5</v>
      </c>
      <c r="M7" s="32"/>
      <c r="N7" s="32"/>
      <c r="O7" s="32"/>
      <c r="P7" s="32"/>
      <c r="Q7" s="32"/>
      <c r="R7" s="33" t="s">
        <v>14</v>
      </c>
      <c r="S7" s="38" t="s">
        <v>12</v>
      </c>
      <c r="T7" s="38" t="s">
        <v>13</v>
      </c>
      <c r="U7" s="32" t="s">
        <v>6</v>
      </c>
      <c r="V7" s="32"/>
      <c r="W7" s="32"/>
      <c r="X7" s="32"/>
      <c r="Y7" s="32"/>
      <c r="Z7" s="32"/>
      <c r="AA7" s="33" t="s">
        <v>14</v>
      </c>
      <c r="AB7" s="38" t="s">
        <v>12</v>
      </c>
      <c r="AC7" s="49" t="s">
        <v>13</v>
      </c>
      <c r="AD7" s="32" t="s">
        <v>7</v>
      </c>
      <c r="AE7" s="32"/>
      <c r="AF7" s="32"/>
      <c r="AG7" s="32"/>
      <c r="AH7" s="32"/>
      <c r="AI7" s="33" t="s">
        <v>14</v>
      </c>
      <c r="AJ7" s="38" t="s">
        <v>12</v>
      </c>
      <c r="AK7" s="50" t="s">
        <v>13</v>
      </c>
      <c r="AL7" s="34" t="s">
        <v>8</v>
      </c>
      <c r="AM7" s="36" t="s">
        <v>9</v>
      </c>
      <c r="AN7" s="37" t="s">
        <v>10</v>
      </c>
    </row>
    <row r="8" spans="1:41" ht="224.25" customHeight="1" x14ac:dyDescent="0.25">
      <c r="B8" s="30"/>
      <c r="C8" s="30"/>
      <c r="D8" s="14" t="s">
        <v>29</v>
      </c>
      <c r="E8" s="14" t="s">
        <v>52</v>
      </c>
      <c r="F8" s="14" t="s">
        <v>53</v>
      </c>
      <c r="G8" s="14" t="s">
        <v>54</v>
      </c>
      <c r="H8" s="14" t="s">
        <v>55</v>
      </c>
      <c r="I8" s="33"/>
      <c r="J8" s="38"/>
      <c r="K8" s="49"/>
      <c r="L8" s="14" t="s">
        <v>56</v>
      </c>
      <c r="M8" s="14" t="s">
        <v>57</v>
      </c>
      <c r="N8" s="14" t="s">
        <v>58</v>
      </c>
      <c r="O8" s="14" t="s">
        <v>59</v>
      </c>
      <c r="P8" s="14" t="s">
        <v>60</v>
      </c>
      <c r="Q8" s="14" t="s">
        <v>61</v>
      </c>
      <c r="R8" s="33"/>
      <c r="S8" s="38"/>
      <c r="T8" s="38"/>
      <c r="U8" s="14" t="s">
        <v>62</v>
      </c>
      <c r="V8" s="14" t="s">
        <v>63</v>
      </c>
      <c r="W8" s="14" t="s">
        <v>64</v>
      </c>
      <c r="X8" s="14" t="s">
        <v>65</v>
      </c>
      <c r="Y8" s="14" t="s">
        <v>66</v>
      </c>
      <c r="Z8" s="14" t="s">
        <v>67</v>
      </c>
      <c r="AA8" s="33"/>
      <c r="AB8" s="38"/>
      <c r="AC8" s="49"/>
      <c r="AD8" s="14" t="s">
        <v>68</v>
      </c>
      <c r="AE8" s="14" t="s">
        <v>69</v>
      </c>
      <c r="AF8" s="14" t="s">
        <v>70</v>
      </c>
      <c r="AG8" s="14" t="s">
        <v>71</v>
      </c>
      <c r="AH8" s="14" t="s">
        <v>72</v>
      </c>
      <c r="AI8" s="33"/>
      <c r="AJ8" s="38"/>
      <c r="AK8" s="50"/>
      <c r="AL8" s="35"/>
      <c r="AM8" s="36"/>
      <c r="AN8" s="37"/>
    </row>
    <row r="9" spans="1:41" x14ac:dyDescent="0.25">
      <c r="B9" s="1">
        <v>1</v>
      </c>
      <c r="C9" s="1" t="s">
        <v>77</v>
      </c>
      <c r="D9" s="1">
        <v>3</v>
      </c>
      <c r="E9" s="1">
        <v>3</v>
      </c>
      <c r="F9" s="1">
        <v>3</v>
      </c>
      <c r="G9" s="1">
        <v>3</v>
      </c>
      <c r="H9" s="1">
        <v>3</v>
      </c>
      <c r="I9" s="5">
        <f>SUM(D9:H9)</f>
        <v>15</v>
      </c>
      <c r="J9" s="7">
        <f>I9/5</f>
        <v>3</v>
      </c>
      <c r="K9" s="9" t="str">
        <f>IF(D9="","",VLOOKUP(J9,$J$100:$K$102,2,TRUE))</f>
        <v>ІІІ ур</v>
      </c>
      <c r="L9" s="1">
        <v>3</v>
      </c>
      <c r="M9" s="1">
        <v>3</v>
      </c>
      <c r="N9" s="1">
        <v>3</v>
      </c>
      <c r="O9" s="1">
        <v>3</v>
      </c>
      <c r="P9" s="1">
        <v>3</v>
      </c>
      <c r="Q9" s="1">
        <v>3</v>
      </c>
      <c r="R9" s="5">
        <f>SUM(L9:Q9)</f>
        <v>18</v>
      </c>
      <c r="S9" s="7">
        <f>R9/6</f>
        <v>3</v>
      </c>
      <c r="T9" s="9" t="str">
        <f>IF(L9="","",VLOOKUP(S9,$J$100:$K$102,2,TRUE))</f>
        <v>ІІІ ур</v>
      </c>
      <c r="U9" s="1">
        <v>3</v>
      </c>
      <c r="V9" s="1">
        <v>3</v>
      </c>
      <c r="W9" s="1">
        <v>3</v>
      </c>
      <c r="X9" s="1">
        <v>3</v>
      </c>
      <c r="Y9" s="1">
        <v>3</v>
      </c>
      <c r="Z9" s="1">
        <v>3</v>
      </c>
      <c r="AA9" s="5">
        <f>SUM(U9:Z9)</f>
        <v>18</v>
      </c>
      <c r="AB9" s="7">
        <f>AA9/6</f>
        <v>3</v>
      </c>
      <c r="AC9" s="9" t="str">
        <f>IF(U9="","",VLOOKUP(AB9,$J$100:$K$102,2,TRUE))</f>
        <v>ІІІ ур</v>
      </c>
      <c r="AD9" s="1">
        <v>3</v>
      </c>
      <c r="AE9" s="1">
        <v>3</v>
      </c>
      <c r="AF9" s="1">
        <v>3</v>
      </c>
      <c r="AG9" s="1">
        <v>3</v>
      </c>
      <c r="AH9" s="1">
        <v>3</v>
      </c>
      <c r="AI9" s="5">
        <f>SUM(AD9:AH9)</f>
        <v>15</v>
      </c>
      <c r="AJ9" s="7">
        <f>AI9/5</f>
        <v>3</v>
      </c>
      <c r="AK9" s="9" t="str">
        <f>IF(AD9="","",VLOOKUP(AJ9,$J$100:$K$102,2,TRUE))</f>
        <v>ІІІ ур</v>
      </c>
      <c r="AL9" s="6">
        <f>SUM(D9:AH9)</f>
        <v>126</v>
      </c>
      <c r="AM9" s="8">
        <f>AVERAGE(D9,E9,F9,G9,H9,L9,M9,N9,O9,P9,Q9,U9,V9,W9,X9,Y9,Z9,AD9,AE9,AF9,AG9,AH9)</f>
        <v>3</v>
      </c>
      <c r="AN9" s="9" t="str">
        <f>IF(AF9="","",VLOOKUP(AM9,$J$100:$K$102,2,TRUE))</f>
        <v>ІІІ ур</v>
      </c>
    </row>
    <row r="10" spans="1:41" x14ac:dyDescent="0.25">
      <c r="B10" s="1">
        <v>2</v>
      </c>
      <c r="C10" s="1" t="s">
        <v>97</v>
      </c>
      <c r="D10" s="1">
        <v>3</v>
      </c>
      <c r="E10" s="1">
        <v>3</v>
      </c>
      <c r="F10" s="1">
        <v>3</v>
      </c>
      <c r="G10" s="1">
        <v>3</v>
      </c>
      <c r="H10" s="1">
        <v>3</v>
      </c>
      <c r="I10" s="5">
        <f t="shared" ref="I10:I38" si="0">SUM(D10:H10)</f>
        <v>15</v>
      </c>
      <c r="J10" s="7">
        <f t="shared" ref="J10:J38" si="1">I10/5</f>
        <v>3</v>
      </c>
      <c r="K10" s="9" t="str">
        <f>IF(D10="","",VLOOKUP(J10,$J$100:$K$102,2,TRUE))</f>
        <v>ІІІ ур</v>
      </c>
      <c r="L10" s="1">
        <v>3</v>
      </c>
      <c r="M10" s="1">
        <v>3</v>
      </c>
      <c r="N10" s="1">
        <v>3</v>
      </c>
      <c r="O10" s="1">
        <v>3</v>
      </c>
      <c r="P10" s="1">
        <v>3</v>
      </c>
      <c r="Q10" s="1">
        <v>3</v>
      </c>
      <c r="R10" s="5">
        <f t="shared" ref="R10:R38" si="2">SUM(L10:Q10)</f>
        <v>18</v>
      </c>
      <c r="S10" s="7">
        <f t="shared" ref="S10:S38" si="3">R10/6</f>
        <v>3</v>
      </c>
      <c r="T10" s="9" t="str">
        <f>IF(L10="","",VLOOKUP(S10,$J$100:$K$102,2,TRUE))</f>
        <v>ІІІ ур</v>
      </c>
      <c r="U10" s="1">
        <v>3</v>
      </c>
      <c r="V10" s="1">
        <v>3</v>
      </c>
      <c r="W10" s="1">
        <v>3</v>
      </c>
      <c r="X10" s="1">
        <v>3</v>
      </c>
      <c r="Y10" s="1">
        <v>3</v>
      </c>
      <c r="Z10" s="1">
        <v>3</v>
      </c>
      <c r="AA10" s="5">
        <f t="shared" ref="AA10:AA38" si="4">SUM(U10:Z10)</f>
        <v>18</v>
      </c>
      <c r="AB10" s="7">
        <f t="shared" ref="AB10:AB38" si="5">AA10/6</f>
        <v>3</v>
      </c>
      <c r="AC10" s="9" t="str">
        <f>IF(U10="","",VLOOKUP(AB10,$J$100:$K$102,2,TRUE))</f>
        <v>ІІІ ур</v>
      </c>
      <c r="AD10" s="1">
        <v>3</v>
      </c>
      <c r="AE10" s="1">
        <v>3</v>
      </c>
      <c r="AF10" s="1">
        <v>3</v>
      </c>
      <c r="AG10" s="1">
        <v>3</v>
      </c>
      <c r="AH10" s="1">
        <v>3</v>
      </c>
      <c r="AI10" s="5">
        <f t="shared" ref="AI10:AI38" si="6">SUM(AD10:AH10)</f>
        <v>15</v>
      </c>
      <c r="AJ10" s="7">
        <f t="shared" ref="AJ10:AJ38" si="7">AI10/5</f>
        <v>3</v>
      </c>
      <c r="AK10" s="9" t="str">
        <f>IF(AD10="","",VLOOKUP(AJ10,$J$100:$K$102,2,TRUE))</f>
        <v>ІІІ ур</v>
      </c>
      <c r="AL10" s="6">
        <f t="shared" ref="AL10:AL38" si="8">SUM(D10:AH10)</f>
        <v>126</v>
      </c>
      <c r="AM10" s="8">
        <f t="shared" ref="AM10:AM38" si="9">AVERAGE(D10,E10,F10,G10,H10,L10,M10,N10,O10,P10,Q10,U10,V10,W10,X10,Y10,Z10,AD10,AE10,AF10,AG10,AH10)</f>
        <v>3</v>
      </c>
      <c r="AN10" s="9" t="str">
        <f>IF(AF10="","",VLOOKUP(AM10,$J$100:$K$102,2,TRUE))</f>
        <v>ІІІ ур</v>
      </c>
    </row>
    <row r="11" spans="1:41" x14ac:dyDescent="0.25">
      <c r="B11" s="1">
        <v>3</v>
      </c>
      <c r="C11" s="1" t="s">
        <v>79</v>
      </c>
      <c r="D11" s="1">
        <v>3</v>
      </c>
      <c r="E11" s="1">
        <v>3</v>
      </c>
      <c r="F11" s="1">
        <v>3</v>
      </c>
      <c r="G11" s="1">
        <v>3</v>
      </c>
      <c r="H11" s="1">
        <v>3</v>
      </c>
      <c r="I11" s="5">
        <v>15</v>
      </c>
      <c r="J11" s="7">
        <v>3</v>
      </c>
      <c r="K11" s="9" t="s">
        <v>112</v>
      </c>
      <c r="L11" s="1">
        <v>3</v>
      </c>
      <c r="M11" s="1">
        <v>3</v>
      </c>
      <c r="N11" s="1">
        <v>3</v>
      </c>
      <c r="O11" s="1">
        <v>3</v>
      </c>
      <c r="P11" s="1">
        <v>3</v>
      </c>
      <c r="Q11" s="1">
        <v>3</v>
      </c>
      <c r="R11" s="5">
        <v>18</v>
      </c>
      <c r="S11" s="7">
        <v>3</v>
      </c>
      <c r="T11" s="9" t="s">
        <v>112</v>
      </c>
      <c r="U11" s="1">
        <v>3</v>
      </c>
      <c r="V11" s="1">
        <v>3</v>
      </c>
      <c r="W11" s="1">
        <v>3</v>
      </c>
      <c r="X11" s="1">
        <v>3</v>
      </c>
      <c r="Y11" s="1">
        <v>3</v>
      </c>
      <c r="Z11" s="1">
        <v>3</v>
      </c>
      <c r="AA11" s="5">
        <v>18</v>
      </c>
      <c r="AB11" s="7">
        <v>3</v>
      </c>
      <c r="AC11" s="9" t="s">
        <v>112</v>
      </c>
      <c r="AD11" s="1">
        <v>3</v>
      </c>
      <c r="AE11" s="1">
        <v>3</v>
      </c>
      <c r="AF11" s="1">
        <v>3</v>
      </c>
      <c r="AG11" s="1">
        <v>3</v>
      </c>
      <c r="AH11" s="1">
        <v>3</v>
      </c>
      <c r="AI11" s="5">
        <v>15</v>
      </c>
      <c r="AJ11" s="7">
        <v>3</v>
      </c>
      <c r="AK11" s="9" t="s">
        <v>112</v>
      </c>
      <c r="AL11" s="6">
        <v>126</v>
      </c>
      <c r="AM11" s="8">
        <v>3</v>
      </c>
      <c r="AN11" s="9" t="s">
        <v>112</v>
      </c>
    </row>
    <row r="12" spans="1:41" x14ac:dyDescent="0.25">
      <c r="B12" s="1">
        <v>4</v>
      </c>
      <c r="C12" s="1" t="s">
        <v>85</v>
      </c>
      <c r="D12" s="1">
        <v>3</v>
      </c>
      <c r="E12" s="1">
        <v>3</v>
      </c>
      <c r="F12" s="1">
        <v>3</v>
      </c>
      <c r="G12" s="1">
        <v>3</v>
      </c>
      <c r="H12" s="1">
        <v>3</v>
      </c>
      <c r="I12" s="5">
        <v>15</v>
      </c>
      <c r="J12" s="7">
        <v>3</v>
      </c>
      <c r="K12" s="9" t="s">
        <v>112</v>
      </c>
      <c r="L12" s="1">
        <v>3</v>
      </c>
      <c r="M12" s="1">
        <v>3</v>
      </c>
      <c r="N12" s="1">
        <v>3</v>
      </c>
      <c r="O12" s="1">
        <v>3</v>
      </c>
      <c r="P12" s="1">
        <v>3</v>
      </c>
      <c r="Q12" s="1">
        <v>3</v>
      </c>
      <c r="R12" s="5">
        <v>18</v>
      </c>
      <c r="S12" s="7">
        <v>3</v>
      </c>
      <c r="T12" s="9" t="s">
        <v>112</v>
      </c>
      <c r="U12" s="1">
        <v>3</v>
      </c>
      <c r="V12" s="1">
        <v>3</v>
      </c>
      <c r="W12" s="1">
        <v>3</v>
      </c>
      <c r="X12" s="1">
        <v>3</v>
      </c>
      <c r="Y12" s="1">
        <v>3</v>
      </c>
      <c r="Z12" s="1">
        <v>3</v>
      </c>
      <c r="AA12" s="5">
        <v>18</v>
      </c>
      <c r="AB12" s="7">
        <v>3</v>
      </c>
      <c r="AC12" s="9" t="s">
        <v>112</v>
      </c>
      <c r="AD12" s="1">
        <v>3</v>
      </c>
      <c r="AE12" s="1">
        <v>3</v>
      </c>
      <c r="AF12" s="1">
        <v>3</v>
      </c>
      <c r="AG12" s="1">
        <v>3</v>
      </c>
      <c r="AH12" s="1">
        <v>3</v>
      </c>
      <c r="AI12" s="5">
        <v>15</v>
      </c>
      <c r="AJ12" s="7">
        <v>3</v>
      </c>
      <c r="AK12" s="9" t="s">
        <v>112</v>
      </c>
      <c r="AL12" s="6">
        <v>126</v>
      </c>
      <c r="AM12" s="8">
        <v>3</v>
      </c>
      <c r="AN12" s="9" t="s">
        <v>112</v>
      </c>
    </row>
    <row r="13" spans="1:41" x14ac:dyDescent="0.25">
      <c r="B13" s="1">
        <v>5</v>
      </c>
      <c r="C13" s="1" t="s">
        <v>88</v>
      </c>
      <c r="D13" s="1">
        <v>3</v>
      </c>
      <c r="E13" s="1">
        <v>3</v>
      </c>
      <c r="F13" s="1">
        <v>3</v>
      </c>
      <c r="G13" s="1">
        <v>3</v>
      </c>
      <c r="H13" s="1">
        <v>3</v>
      </c>
      <c r="I13" s="5">
        <v>15</v>
      </c>
      <c r="J13" s="7">
        <v>3</v>
      </c>
      <c r="K13" s="9" t="s">
        <v>112</v>
      </c>
      <c r="L13" s="1">
        <v>3</v>
      </c>
      <c r="M13" s="1">
        <v>3</v>
      </c>
      <c r="N13" s="1">
        <v>3</v>
      </c>
      <c r="O13" s="1">
        <v>3</v>
      </c>
      <c r="P13" s="1">
        <v>3</v>
      </c>
      <c r="Q13" s="1">
        <v>3</v>
      </c>
      <c r="R13" s="5">
        <v>18</v>
      </c>
      <c r="S13" s="7">
        <v>3</v>
      </c>
      <c r="T13" s="9" t="s">
        <v>112</v>
      </c>
      <c r="U13" s="1">
        <v>3</v>
      </c>
      <c r="V13" s="1">
        <v>3</v>
      </c>
      <c r="W13" s="1">
        <v>3</v>
      </c>
      <c r="X13" s="1">
        <v>3</v>
      </c>
      <c r="Y13" s="1">
        <v>3</v>
      </c>
      <c r="Z13" s="1">
        <v>3</v>
      </c>
      <c r="AA13" s="5">
        <v>18</v>
      </c>
      <c r="AB13" s="7">
        <v>3</v>
      </c>
      <c r="AC13" s="9" t="s">
        <v>112</v>
      </c>
      <c r="AD13" s="1">
        <v>3</v>
      </c>
      <c r="AE13" s="1">
        <v>3</v>
      </c>
      <c r="AF13" s="1">
        <v>3</v>
      </c>
      <c r="AG13" s="1">
        <v>3</v>
      </c>
      <c r="AH13" s="1">
        <v>3</v>
      </c>
      <c r="AI13" s="5">
        <v>15</v>
      </c>
      <c r="AJ13" s="7">
        <v>3</v>
      </c>
      <c r="AK13" s="9" t="s">
        <v>112</v>
      </c>
      <c r="AL13" s="6">
        <v>126</v>
      </c>
      <c r="AM13" s="8">
        <v>3</v>
      </c>
      <c r="AN13" s="9" t="s">
        <v>112</v>
      </c>
    </row>
    <row r="14" spans="1:41" x14ac:dyDescent="0.25">
      <c r="B14" s="1">
        <v>6</v>
      </c>
      <c r="C14" s="1" t="s">
        <v>100</v>
      </c>
      <c r="D14" s="1">
        <v>3</v>
      </c>
      <c r="E14" s="1">
        <v>3</v>
      </c>
      <c r="F14" s="1">
        <v>3</v>
      </c>
      <c r="G14" s="1">
        <v>3</v>
      </c>
      <c r="H14" s="1">
        <v>3</v>
      </c>
      <c r="I14" s="5">
        <v>15</v>
      </c>
      <c r="J14" s="7">
        <v>3</v>
      </c>
      <c r="K14" s="9" t="s">
        <v>112</v>
      </c>
      <c r="L14" s="1">
        <v>3</v>
      </c>
      <c r="M14" s="1">
        <v>3</v>
      </c>
      <c r="N14" s="1">
        <v>3</v>
      </c>
      <c r="O14" s="1">
        <v>3</v>
      </c>
      <c r="P14" s="1">
        <v>3</v>
      </c>
      <c r="Q14" s="1">
        <v>3</v>
      </c>
      <c r="R14" s="5">
        <v>18</v>
      </c>
      <c r="S14" s="7">
        <v>3</v>
      </c>
      <c r="T14" s="9" t="s">
        <v>112</v>
      </c>
      <c r="U14" s="1">
        <v>3</v>
      </c>
      <c r="V14" s="1">
        <v>3</v>
      </c>
      <c r="W14" s="1">
        <v>3</v>
      </c>
      <c r="X14" s="1">
        <v>3</v>
      </c>
      <c r="Y14" s="1">
        <v>3</v>
      </c>
      <c r="Z14" s="1">
        <v>3</v>
      </c>
      <c r="AA14" s="5">
        <v>18</v>
      </c>
      <c r="AB14" s="7">
        <v>3</v>
      </c>
      <c r="AC14" s="9" t="s">
        <v>112</v>
      </c>
      <c r="AD14" s="1">
        <v>3</v>
      </c>
      <c r="AE14" s="1">
        <v>3</v>
      </c>
      <c r="AF14" s="1">
        <v>3</v>
      </c>
      <c r="AG14" s="1">
        <v>3</v>
      </c>
      <c r="AH14" s="1">
        <v>3</v>
      </c>
      <c r="AI14" s="5">
        <v>15</v>
      </c>
      <c r="AJ14" s="7">
        <v>3</v>
      </c>
      <c r="AK14" s="9" t="s">
        <v>112</v>
      </c>
      <c r="AL14" s="6">
        <v>126</v>
      </c>
      <c r="AM14" s="8">
        <v>3</v>
      </c>
      <c r="AN14" s="9" t="s">
        <v>112</v>
      </c>
    </row>
    <row r="15" spans="1:41" x14ac:dyDescent="0.25">
      <c r="B15" s="1">
        <v>7</v>
      </c>
      <c r="C15" s="1" t="s">
        <v>101</v>
      </c>
      <c r="D15" s="1">
        <v>3</v>
      </c>
      <c r="E15" s="1">
        <v>3</v>
      </c>
      <c r="F15" s="1">
        <v>3</v>
      </c>
      <c r="G15" s="1">
        <v>3</v>
      </c>
      <c r="H15" s="1">
        <v>3</v>
      </c>
      <c r="I15" s="5">
        <v>15</v>
      </c>
      <c r="J15" s="7">
        <v>3</v>
      </c>
      <c r="K15" s="9" t="s">
        <v>112</v>
      </c>
      <c r="L15" s="1">
        <v>3</v>
      </c>
      <c r="M15" s="1">
        <v>3</v>
      </c>
      <c r="N15" s="1">
        <v>3</v>
      </c>
      <c r="O15" s="1">
        <v>3</v>
      </c>
      <c r="P15" s="1">
        <v>3</v>
      </c>
      <c r="Q15" s="1">
        <v>3</v>
      </c>
      <c r="R15" s="5">
        <v>18</v>
      </c>
      <c r="S15" s="7">
        <v>3</v>
      </c>
      <c r="T15" s="9" t="s">
        <v>112</v>
      </c>
      <c r="U15" s="1">
        <v>3</v>
      </c>
      <c r="V15" s="1">
        <v>3</v>
      </c>
      <c r="W15" s="1">
        <v>3</v>
      </c>
      <c r="X15" s="1">
        <v>3</v>
      </c>
      <c r="Y15" s="1">
        <v>3</v>
      </c>
      <c r="Z15" s="1">
        <v>3</v>
      </c>
      <c r="AA15" s="5">
        <v>18</v>
      </c>
      <c r="AB15" s="7">
        <v>3</v>
      </c>
      <c r="AC15" s="9" t="s">
        <v>112</v>
      </c>
      <c r="AD15" s="1">
        <v>3</v>
      </c>
      <c r="AE15" s="1">
        <v>3</v>
      </c>
      <c r="AF15" s="1">
        <v>3</v>
      </c>
      <c r="AG15" s="1">
        <v>3</v>
      </c>
      <c r="AH15" s="1">
        <v>3</v>
      </c>
      <c r="AI15" s="5">
        <v>15</v>
      </c>
      <c r="AJ15" s="7">
        <v>3</v>
      </c>
      <c r="AK15" s="9" t="s">
        <v>112</v>
      </c>
      <c r="AL15" s="6">
        <v>126</v>
      </c>
      <c r="AM15" s="8">
        <v>3</v>
      </c>
      <c r="AN15" s="9" t="s">
        <v>112</v>
      </c>
    </row>
    <row r="16" spans="1:41" x14ac:dyDescent="0.25">
      <c r="B16" s="1">
        <v>8</v>
      </c>
      <c r="C16" s="1" t="s">
        <v>102</v>
      </c>
      <c r="D16" s="1">
        <v>3</v>
      </c>
      <c r="E16" s="1">
        <v>3</v>
      </c>
      <c r="F16" s="1">
        <v>3</v>
      </c>
      <c r="G16" s="1">
        <v>3</v>
      </c>
      <c r="H16" s="1">
        <v>3</v>
      </c>
      <c r="I16" s="5">
        <v>15</v>
      </c>
      <c r="J16" s="7">
        <v>3</v>
      </c>
      <c r="K16" s="9" t="s">
        <v>112</v>
      </c>
      <c r="L16" s="1">
        <v>3</v>
      </c>
      <c r="M16" s="1">
        <v>3</v>
      </c>
      <c r="N16" s="1">
        <v>3</v>
      </c>
      <c r="O16" s="1">
        <v>3</v>
      </c>
      <c r="P16" s="1">
        <v>3</v>
      </c>
      <c r="Q16" s="1">
        <v>3</v>
      </c>
      <c r="R16" s="5">
        <v>18</v>
      </c>
      <c r="S16" s="7">
        <v>3</v>
      </c>
      <c r="T16" s="9" t="s">
        <v>112</v>
      </c>
      <c r="U16" s="1">
        <v>3</v>
      </c>
      <c r="V16" s="1">
        <v>3</v>
      </c>
      <c r="W16" s="1">
        <v>3</v>
      </c>
      <c r="X16" s="1">
        <v>3</v>
      </c>
      <c r="Y16" s="1">
        <v>3</v>
      </c>
      <c r="Z16" s="1">
        <v>3</v>
      </c>
      <c r="AA16" s="5">
        <v>18</v>
      </c>
      <c r="AB16" s="7">
        <v>3</v>
      </c>
      <c r="AC16" s="9" t="s">
        <v>112</v>
      </c>
      <c r="AD16" s="1">
        <v>3</v>
      </c>
      <c r="AE16" s="1">
        <v>3</v>
      </c>
      <c r="AF16" s="1">
        <v>3</v>
      </c>
      <c r="AG16" s="1">
        <v>3</v>
      </c>
      <c r="AH16" s="1">
        <v>3</v>
      </c>
      <c r="AI16" s="5">
        <v>15</v>
      </c>
      <c r="AJ16" s="7">
        <v>3</v>
      </c>
      <c r="AK16" s="9" t="s">
        <v>112</v>
      </c>
      <c r="AL16" s="6">
        <v>126</v>
      </c>
      <c r="AM16" s="8">
        <v>3</v>
      </c>
      <c r="AN16" s="9" t="s">
        <v>112</v>
      </c>
    </row>
    <row r="17" spans="2:40" x14ac:dyDescent="0.25">
      <c r="B17" s="1">
        <v>9</v>
      </c>
      <c r="C17" s="1" t="s">
        <v>91</v>
      </c>
      <c r="D17" s="1">
        <v>3</v>
      </c>
      <c r="E17" s="1">
        <v>3</v>
      </c>
      <c r="F17" s="1">
        <v>3</v>
      </c>
      <c r="G17" s="1">
        <v>3</v>
      </c>
      <c r="H17" s="1">
        <v>3</v>
      </c>
      <c r="I17" s="5">
        <v>15</v>
      </c>
      <c r="J17" s="7">
        <v>3</v>
      </c>
      <c r="K17" s="9" t="s">
        <v>112</v>
      </c>
      <c r="L17" s="1">
        <v>3</v>
      </c>
      <c r="M17" s="1">
        <v>3</v>
      </c>
      <c r="N17" s="1">
        <v>3</v>
      </c>
      <c r="O17" s="1">
        <v>3</v>
      </c>
      <c r="P17" s="1">
        <v>3</v>
      </c>
      <c r="Q17" s="1">
        <v>3</v>
      </c>
      <c r="R17" s="5">
        <v>18</v>
      </c>
      <c r="S17" s="7">
        <v>3</v>
      </c>
      <c r="T17" s="9" t="s">
        <v>112</v>
      </c>
      <c r="U17" s="1">
        <v>3</v>
      </c>
      <c r="V17" s="1">
        <v>3</v>
      </c>
      <c r="W17" s="1">
        <v>3</v>
      </c>
      <c r="X17" s="1">
        <v>3</v>
      </c>
      <c r="Y17" s="1">
        <v>3</v>
      </c>
      <c r="Z17" s="1">
        <v>3</v>
      </c>
      <c r="AA17" s="5">
        <v>18</v>
      </c>
      <c r="AB17" s="7">
        <v>3</v>
      </c>
      <c r="AC17" s="9" t="s">
        <v>112</v>
      </c>
      <c r="AD17" s="1">
        <v>3</v>
      </c>
      <c r="AE17" s="1">
        <v>3</v>
      </c>
      <c r="AF17" s="1">
        <v>3</v>
      </c>
      <c r="AG17" s="1">
        <v>3</v>
      </c>
      <c r="AH17" s="1">
        <v>3</v>
      </c>
      <c r="AI17" s="5">
        <v>15</v>
      </c>
      <c r="AJ17" s="7">
        <v>3</v>
      </c>
      <c r="AK17" s="9" t="s">
        <v>112</v>
      </c>
      <c r="AL17" s="6">
        <v>126</v>
      </c>
      <c r="AM17" s="8">
        <v>3</v>
      </c>
      <c r="AN17" s="9" t="s">
        <v>112</v>
      </c>
    </row>
    <row r="18" spans="2:40" x14ac:dyDescent="0.25">
      <c r="B18" s="1">
        <v>10</v>
      </c>
      <c r="C18" s="1" t="s">
        <v>106</v>
      </c>
      <c r="D18" s="1">
        <v>3</v>
      </c>
      <c r="E18" s="1">
        <v>3</v>
      </c>
      <c r="F18" s="1">
        <v>3</v>
      </c>
      <c r="G18" s="1">
        <v>3</v>
      </c>
      <c r="H18" s="1">
        <v>3</v>
      </c>
      <c r="I18" s="5">
        <v>15</v>
      </c>
      <c r="J18" s="7">
        <v>3</v>
      </c>
      <c r="K18" s="9" t="s">
        <v>112</v>
      </c>
      <c r="L18" s="1">
        <v>3</v>
      </c>
      <c r="M18" s="1">
        <v>3</v>
      </c>
      <c r="N18" s="1">
        <v>3</v>
      </c>
      <c r="O18" s="1">
        <v>3</v>
      </c>
      <c r="P18" s="1">
        <v>3</v>
      </c>
      <c r="Q18" s="1">
        <v>3</v>
      </c>
      <c r="R18" s="5">
        <v>18</v>
      </c>
      <c r="S18" s="7">
        <v>3</v>
      </c>
      <c r="T18" s="9" t="s">
        <v>112</v>
      </c>
      <c r="U18" s="1">
        <v>3</v>
      </c>
      <c r="V18" s="1">
        <v>3</v>
      </c>
      <c r="W18" s="1">
        <v>3</v>
      </c>
      <c r="X18" s="1">
        <v>3</v>
      </c>
      <c r="Y18" s="1">
        <v>3</v>
      </c>
      <c r="Z18" s="1">
        <v>3</v>
      </c>
      <c r="AA18" s="5">
        <v>18</v>
      </c>
      <c r="AB18" s="7">
        <v>3</v>
      </c>
      <c r="AC18" s="9" t="s">
        <v>112</v>
      </c>
      <c r="AD18" s="1">
        <v>3</v>
      </c>
      <c r="AE18" s="1">
        <v>3</v>
      </c>
      <c r="AF18" s="1">
        <v>3</v>
      </c>
      <c r="AG18" s="1">
        <v>3</v>
      </c>
      <c r="AH18" s="1">
        <v>3</v>
      </c>
      <c r="AI18" s="5">
        <v>15</v>
      </c>
      <c r="AJ18" s="7">
        <v>3</v>
      </c>
      <c r="AK18" s="9" t="s">
        <v>112</v>
      </c>
      <c r="AL18" s="6">
        <v>126</v>
      </c>
      <c r="AM18" s="8">
        <v>3</v>
      </c>
      <c r="AN18" s="9" t="s">
        <v>112</v>
      </c>
    </row>
    <row r="19" spans="2:40" x14ac:dyDescent="0.25">
      <c r="B19" s="1">
        <v>11</v>
      </c>
      <c r="C19" s="1" t="s">
        <v>105</v>
      </c>
      <c r="D19" s="1">
        <v>3</v>
      </c>
      <c r="E19" s="1">
        <v>3</v>
      </c>
      <c r="F19" s="1">
        <v>3</v>
      </c>
      <c r="G19" s="1">
        <v>3</v>
      </c>
      <c r="H19" s="1">
        <v>3</v>
      </c>
      <c r="I19" s="5">
        <v>15</v>
      </c>
      <c r="J19" s="7">
        <v>3</v>
      </c>
      <c r="K19" s="9" t="s">
        <v>112</v>
      </c>
      <c r="L19" s="1">
        <v>3</v>
      </c>
      <c r="M19" s="1">
        <v>3</v>
      </c>
      <c r="N19" s="1">
        <v>3</v>
      </c>
      <c r="O19" s="1">
        <v>3</v>
      </c>
      <c r="P19" s="1">
        <v>3</v>
      </c>
      <c r="Q19" s="1">
        <v>3</v>
      </c>
      <c r="R19" s="5">
        <v>18</v>
      </c>
      <c r="S19" s="7">
        <v>3</v>
      </c>
      <c r="T19" s="9" t="s">
        <v>112</v>
      </c>
      <c r="U19" s="1">
        <v>3</v>
      </c>
      <c r="V19" s="1">
        <v>3</v>
      </c>
      <c r="W19" s="1">
        <v>3</v>
      </c>
      <c r="X19" s="1">
        <v>3</v>
      </c>
      <c r="Y19" s="1">
        <v>3</v>
      </c>
      <c r="Z19" s="1">
        <v>3</v>
      </c>
      <c r="AA19" s="5">
        <v>18</v>
      </c>
      <c r="AB19" s="7">
        <v>3</v>
      </c>
      <c r="AC19" s="9" t="s">
        <v>112</v>
      </c>
      <c r="AD19" s="1">
        <v>3</v>
      </c>
      <c r="AE19" s="1">
        <v>3</v>
      </c>
      <c r="AF19" s="1">
        <v>3</v>
      </c>
      <c r="AG19" s="1">
        <v>3</v>
      </c>
      <c r="AH19" s="1">
        <v>3</v>
      </c>
      <c r="AI19" s="5">
        <v>15</v>
      </c>
      <c r="AJ19" s="7">
        <v>3</v>
      </c>
      <c r="AK19" s="9" t="s">
        <v>112</v>
      </c>
      <c r="AL19" s="6">
        <v>126</v>
      </c>
      <c r="AM19" s="8">
        <v>3</v>
      </c>
      <c r="AN19" s="9" t="s">
        <v>112</v>
      </c>
    </row>
    <row r="20" spans="2:40" x14ac:dyDescent="0.25">
      <c r="B20" s="1">
        <v>12</v>
      </c>
      <c r="C20" s="1" t="s">
        <v>93</v>
      </c>
      <c r="D20" s="1">
        <v>3</v>
      </c>
      <c r="E20" s="1">
        <v>3</v>
      </c>
      <c r="F20" s="1">
        <v>3</v>
      </c>
      <c r="G20" s="1">
        <v>3</v>
      </c>
      <c r="H20" s="1">
        <v>3</v>
      </c>
      <c r="I20" s="5">
        <v>15</v>
      </c>
      <c r="J20" s="7">
        <v>3</v>
      </c>
      <c r="K20" s="9" t="s">
        <v>112</v>
      </c>
      <c r="L20" s="1">
        <v>3</v>
      </c>
      <c r="M20" s="1">
        <v>3</v>
      </c>
      <c r="N20" s="1">
        <v>3</v>
      </c>
      <c r="O20" s="1">
        <v>3</v>
      </c>
      <c r="P20" s="1">
        <v>3</v>
      </c>
      <c r="Q20" s="1">
        <v>3</v>
      </c>
      <c r="R20" s="5">
        <v>18</v>
      </c>
      <c r="S20" s="7">
        <v>3</v>
      </c>
      <c r="T20" s="9" t="s">
        <v>112</v>
      </c>
      <c r="U20" s="1">
        <v>3</v>
      </c>
      <c r="V20" s="1">
        <v>3</v>
      </c>
      <c r="W20" s="1">
        <v>3</v>
      </c>
      <c r="X20" s="1">
        <v>3</v>
      </c>
      <c r="Y20" s="1">
        <v>3</v>
      </c>
      <c r="Z20" s="1">
        <v>3</v>
      </c>
      <c r="AA20" s="5">
        <v>18</v>
      </c>
      <c r="AB20" s="7">
        <v>3</v>
      </c>
      <c r="AC20" s="9" t="s">
        <v>112</v>
      </c>
      <c r="AD20" s="1">
        <v>3</v>
      </c>
      <c r="AE20" s="1">
        <v>3</v>
      </c>
      <c r="AF20" s="1">
        <v>3</v>
      </c>
      <c r="AG20" s="1">
        <v>3</v>
      </c>
      <c r="AH20" s="1">
        <v>3</v>
      </c>
      <c r="AI20" s="5">
        <v>15</v>
      </c>
      <c r="AJ20" s="7">
        <v>3</v>
      </c>
      <c r="AK20" s="9" t="s">
        <v>112</v>
      </c>
      <c r="AL20" s="6">
        <v>126</v>
      </c>
      <c r="AM20" s="8">
        <v>3</v>
      </c>
      <c r="AN20" s="9" t="s">
        <v>112</v>
      </c>
    </row>
    <row r="21" spans="2:40" x14ac:dyDescent="0.25">
      <c r="B21" s="1">
        <v>13</v>
      </c>
      <c r="C21" s="1" t="s">
        <v>103</v>
      </c>
      <c r="D21" s="1">
        <v>3</v>
      </c>
      <c r="E21" s="1">
        <v>3</v>
      </c>
      <c r="F21" s="1">
        <v>3</v>
      </c>
      <c r="G21" s="1">
        <v>3</v>
      </c>
      <c r="H21" s="1">
        <v>3</v>
      </c>
      <c r="I21" s="5">
        <v>15</v>
      </c>
      <c r="J21" s="7">
        <v>3</v>
      </c>
      <c r="K21" s="9" t="s">
        <v>112</v>
      </c>
      <c r="L21" s="1">
        <v>3</v>
      </c>
      <c r="M21" s="1">
        <v>3</v>
      </c>
      <c r="N21" s="1">
        <v>3</v>
      </c>
      <c r="O21" s="1">
        <v>3</v>
      </c>
      <c r="P21" s="1">
        <v>3</v>
      </c>
      <c r="Q21" s="1">
        <v>3</v>
      </c>
      <c r="R21" s="5">
        <v>18</v>
      </c>
      <c r="S21" s="7">
        <v>3</v>
      </c>
      <c r="T21" s="9" t="s">
        <v>112</v>
      </c>
      <c r="U21" s="1">
        <v>3</v>
      </c>
      <c r="V21" s="1">
        <v>3</v>
      </c>
      <c r="W21" s="1">
        <v>3</v>
      </c>
      <c r="X21" s="1">
        <v>3</v>
      </c>
      <c r="Y21" s="1">
        <v>3</v>
      </c>
      <c r="Z21" s="1">
        <v>3</v>
      </c>
      <c r="AA21" s="5">
        <v>18</v>
      </c>
      <c r="AB21" s="7">
        <v>3</v>
      </c>
      <c r="AC21" s="9" t="s">
        <v>112</v>
      </c>
      <c r="AD21" s="1">
        <v>3</v>
      </c>
      <c r="AE21" s="1">
        <v>3</v>
      </c>
      <c r="AF21" s="1">
        <v>3</v>
      </c>
      <c r="AG21" s="1">
        <v>3</v>
      </c>
      <c r="AH21" s="1">
        <v>3</v>
      </c>
      <c r="AI21" s="5">
        <v>15</v>
      </c>
      <c r="AJ21" s="7">
        <v>3</v>
      </c>
      <c r="AK21" s="9" t="s">
        <v>112</v>
      </c>
      <c r="AL21" s="6">
        <v>126</v>
      </c>
      <c r="AM21" s="8">
        <v>3</v>
      </c>
      <c r="AN21" s="9" t="s">
        <v>112</v>
      </c>
    </row>
    <row r="22" spans="2:40" x14ac:dyDescent="0.25">
      <c r="B22" s="1">
        <v>14</v>
      </c>
      <c r="C22" s="1" t="s">
        <v>115</v>
      </c>
      <c r="D22" s="1">
        <v>3</v>
      </c>
      <c r="E22" s="1">
        <v>3</v>
      </c>
      <c r="F22" s="1">
        <v>3</v>
      </c>
      <c r="G22" s="1">
        <v>3</v>
      </c>
      <c r="H22" s="1">
        <v>3</v>
      </c>
      <c r="I22" s="5">
        <v>15</v>
      </c>
      <c r="J22" s="7">
        <v>3</v>
      </c>
      <c r="K22" s="9" t="s">
        <v>112</v>
      </c>
      <c r="L22" s="1">
        <v>3</v>
      </c>
      <c r="M22" s="1">
        <v>3</v>
      </c>
      <c r="N22" s="1">
        <v>3</v>
      </c>
      <c r="O22" s="1">
        <v>3</v>
      </c>
      <c r="P22" s="1">
        <v>3</v>
      </c>
      <c r="Q22" s="1">
        <v>3</v>
      </c>
      <c r="R22" s="5">
        <v>18</v>
      </c>
      <c r="S22" s="7">
        <v>3</v>
      </c>
      <c r="T22" s="9" t="s">
        <v>112</v>
      </c>
      <c r="U22" s="1">
        <v>3</v>
      </c>
      <c r="V22" s="1">
        <v>3</v>
      </c>
      <c r="W22" s="1">
        <v>3</v>
      </c>
      <c r="X22" s="1">
        <v>3</v>
      </c>
      <c r="Y22" s="1">
        <v>3</v>
      </c>
      <c r="Z22" s="1">
        <v>3</v>
      </c>
      <c r="AA22" s="5">
        <v>18</v>
      </c>
      <c r="AB22" s="7">
        <v>3</v>
      </c>
      <c r="AC22" s="9" t="s">
        <v>112</v>
      </c>
      <c r="AD22" s="1">
        <v>3</v>
      </c>
      <c r="AE22" s="1">
        <v>3</v>
      </c>
      <c r="AF22" s="1">
        <v>3</v>
      </c>
      <c r="AG22" s="1">
        <v>3</v>
      </c>
      <c r="AH22" s="1">
        <v>3</v>
      </c>
      <c r="AI22" s="5">
        <v>15</v>
      </c>
      <c r="AJ22" s="7">
        <v>3</v>
      </c>
      <c r="AK22" s="9" t="s">
        <v>112</v>
      </c>
      <c r="AL22" s="6">
        <v>126</v>
      </c>
      <c r="AM22" s="8">
        <v>3</v>
      </c>
      <c r="AN22" s="9" t="s">
        <v>112</v>
      </c>
    </row>
    <row r="23" spans="2:40" x14ac:dyDescent="0.25">
      <c r="B23" s="1">
        <v>15</v>
      </c>
      <c r="C23" s="1" t="s">
        <v>116</v>
      </c>
      <c r="D23" s="1">
        <v>3</v>
      </c>
      <c r="E23" s="1">
        <v>3</v>
      </c>
      <c r="F23" s="1">
        <v>3</v>
      </c>
      <c r="G23" s="1">
        <v>3</v>
      </c>
      <c r="H23" s="1">
        <v>3</v>
      </c>
      <c r="I23" s="5">
        <v>15</v>
      </c>
      <c r="J23" s="7">
        <v>3</v>
      </c>
      <c r="K23" s="9" t="s">
        <v>112</v>
      </c>
      <c r="L23" s="1">
        <v>3</v>
      </c>
      <c r="M23" s="1">
        <v>3</v>
      </c>
      <c r="N23" s="1">
        <v>3</v>
      </c>
      <c r="O23" s="1">
        <v>3</v>
      </c>
      <c r="P23" s="1">
        <v>3</v>
      </c>
      <c r="Q23" s="1">
        <v>3</v>
      </c>
      <c r="R23" s="5">
        <v>18</v>
      </c>
      <c r="S23" s="7">
        <v>3</v>
      </c>
      <c r="T23" s="9" t="s">
        <v>112</v>
      </c>
      <c r="U23" s="1">
        <v>3</v>
      </c>
      <c r="V23" s="1">
        <v>3</v>
      </c>
      <c r="W23" s="1">
        <v>3</v>
      </c>
      <c r="X23" s="1">
        <v>3</v>
      </c>
      <c r="Y23" s="1">
        <v>3</v>
      </c>
      <c r="Z23" s="1">
        <v>3</v>
      </c>
      <c r="AA23" s="5">
        <v>18</v>
      </c>
      <c r="AB23" s="7">
        <v>3</v>
      </c>
      <c r="AC23" s="9" t="s">
        <v>112</v>
      </c>
      <c r="AD23" s="1">
        <v>3</v>
      </c>
      <c r="AE23" s="1">
        <v>3</v>
      </c>
      <c r="AF23" s="1">
        <v>3</v>
      </c>
      <c r="AG23" s="1">
        <v>3</v>
      </c>
      <c r="AH23" s="1">
        <v>3</v>
      </c>
      <c r="AI23" s="5">
        <v>15</v>
      </c>
      <c r="AJ23" s="7">
        <v>3</v>
      </c>
      <c r="AK23" s="9" t="s">
        <v>112</v>
      </c>
      <c r="AL23" s="6">
        <v>126</v>
      </c>
      <c r="AM23" s="8">
        <v>3</v>
      </c>
      <c r="AN23" s="9" t="s">
        <v>112</v>
      </c>
    </row>
    <row r="24" spans="2:40" x14ac:dyDescent="0.25">
      <c r="B24" s="1">
        <v>16</v>
      </c>
      <c r="C24" s="1" t="s">
        <v>90</v>
      </c>
      <c r="D24" s="1">
        <v>3</v>
      </c>
      <c r="E24" s="1">
        <v>3</v>
      </c>
      <c r="F24" s="1">
        <v>3</v>
      </c>
      <c r="G24" s="1">
        <v>3</v>
      </c>
      <c r="H24" s="1">
        <v>3</v>
      </c>
      <c r="I24" s="5">
        <v>15</v>
      </c>
      <c r="J24" s="7">
        <v>3</v>
      </c>
      <c r="K24" s="9" t="s">
        <v>112</v>
      </c>
      <c r="L24" s="1">
        <v>3</v>
      </c>
      <c r="M24" s="1">
        <v>3</v>
      </c>
      <c r="N24" s="1">
        <v>3</v>
      </c>
      <c r="O24" s="1">
        <v>3</v>
      </c>
      <c r="P24" s="1">
        <v>3</v>
      </c>
      <c r="Q24" s="1">
        <v>3</v>
      </c>
      <c r="R24" s="5">
        <v>18</v>
      </c>
      <c r="S24" s="7">
        <v>3</v>
      </c>
      <c r="T24" s="9" t="s">
        <v>112</v>
      </c>
      <c r="U24" s="1">
        <v>3</v>
      </c>
      <c r="V24" s="1">
        <v>3</v>
      </c>
      <c r="W24" s="1">
        <v>3</v>
      </c>
      <c r="X24" s="1">
        <v>3</v>
      </c>
      <c r="Y24" s="1">
        <v>3</v>
      </c>
      <c r="Z24" s="1">
        <v>3</v>
      </c>
      <c r="AA24" s="5">
        <v>18</v>
      </c>
      <c r="AB24" s="7">
        <v>3</v>
      </c>
      <c r="AC24" s="9" t="s">
        <v>112</v>
      </c>
      <c r="AD24" s="1">
        <v>3</v>
      </c>
      <c r="AE24" s="1">
        <v>3</v>
      </c>
      <c r="AF24" s="1">
        <v>3</v>
      </c>
      <c r="AG24" s="1">
        <v>3</v>
      </c>
      <c r="AH24" s="1">
        <v>3</v>
      </c>
      <c r="AI24" s="5">
        <v>15</v>
      </c>
      <c r="AJ24" s="7">
        <v>3</v>
      </c>
      <c r="AK24" s="9" t="s">
        <v>112</v>
      </c>
      <c r="AL24" s="6">
        <v>126</v>
      </c>
      <c r="AM24" s="8">
        <v>3</v>
      </c>
      <c r="AN24" s="9" t="s">
        <v>112</v>
      </c>
    </row>
    <row r="25" spans="2:40" x14ac:dyDescent="0.25">
      <c r="B25" s="1">
        <v>17</v>
      </c>
      <c r="C25" s="1" t="s">
        <v>117</v>
      </c>
      <c r="D25" s="1">
        <v>3</v>
      </c>
      <c r="E25" s="1">
        <v>3</v>
      </c>
      <c r="F25" s="1">
        <v>3</v>
      </c>
      <c r="G25" s="1">
        <v>3</v>
      </c>
      <c r="H25" s="1">
        <v>3</v>
      </c>
      <c r="I25" s="5">
        <v>15</v>
      </c>
      <c r="J25" s="7">
        <v>3</v>
      </c>
      <c r="K25" s="9" t="s">
        <v>112</v>
      </c>
      <c r="L25" s="1">
        <v>3</v>
      </c>
      <c r="M25" s="1">
        <v>3</v>
      </c>
      <c r="N25" s="1">
        <v>3</v>
      </c>
      <c r="O25" s="1">
        <v>3</v>
      </c>
      <c r="P25" s="1">
        <v>3</v>
      </c>
      <c r="Q25" s="1">
        <v>3</v>
      </c>
      <c r="R25" s="5">
        <v>18</v>
      </c>
      <c r="S25" s="7">
        <v>3</v>
      </c>
      <c r="T25" s="9" t="s">
        <v>112</v>
      </c>
      <c r="U25" s="1">
        <v>3</v>
      </c>
      <c r="V25" s="1">
        <v>3</v>
      </c>
      <c r="W25" s="1">
        <v>3</v>
      </c>
      <c r="X25" s="1">
        <v>3</v>
      </c>
      <c r="Y25" s="1">
        <v>3</v>
      </c>
      <c r="Z25" s="1">
        <v>3</v>
      </c>
      <c r="AA25" s="5">
        <v>18</v>
      </c>
      <c r="AB25" s="7">
        <v>3</v>
      </c>
      <c r="AC25" s="9" t="s">
        <v>112</v>
      </c>
      <c r="AD25" s="1">
        <v>3</v>
      </c>
      <c r="AE25" s="1">
        <v>3</v>
      </c>
      <c r="AF25" s="1">
        <v>3</v>
      </c>
      <c r="AG25" s="1">
        <v>3</v>
      </c>
      <c r="AH25" s="1">
        <v>3</v>
      </c>
      <c r="AI25" s="5">
        <v>15</v>
      </c>
      <c r="AJ25" s="7">
        <v>3</v>
      </c>
      <c r="AK25" s="9" t="s">
        <v>112</v>
      </c>
      <c r="AL25" s="6">
        <v>126</v>
      </c>
      <c r="AM25" s="8">
        <v>3</v>
      </c>
      <c r="AN25" s="9" t="s">
        <v>112</v>
      </c>
    </row>
    <row r="26" spans="2:40" x14ac:dyDescent="0.25">
      <c r="B26" s="1">
        <v>18</v>
      </c>
      <c r="C26" s="1" t="s">
        <v>92</v>
      </c>
      <c r="D26" s="1">
        <v>3</v>
      </c>
      <c r="E26" s="1">
        <v>3</v>
      </c>
      <c r="F26" s="1">
        <v>3</v>
      </c>
      <c r="G26" s="1">
        <v>3</v>
      </c>
      <c r="H26" s="1">
        <v>3</v>
      </c>
      <c r="I26" s="5">
        <f t="shared" si="0"/>
        <v>15</v>
      </c>
      <c r="J26" s="7">
        <f t="shared" si="1"/>
        <v>3</v>
      </c>
      <c r="K26" s="9" t="str">
        <f t="shared" ref="K26:K38" si="10">IF(D26="","",VLOOKUP(J26,$J$100:$K$102,2,TRUE))</f>
        <v>ІІІ ур</v>
      </c>
      <c r="L26" s="1">
        <v>3</v>
      </c>
      <c r="M26" s="1">
        <v>3</v>
      </c>
      <c r="N26" s="1">
        <v>3</v>
      </c>
      <c r="O26" s="1">
        <v>3</v>
      </c>
      <c r="P26" s="1">
        <v>3</v>
      </c>
      <c r="Q26" s="1">
        <v>3</v>
      </c>
      <c r="R26" s="5">
        <f t="shared" si="2"/>
        <v>18</v>
      </c>
      <c r="S26" s="7">
        <f t="shared" si="3"/>
        <v>3</v>
      </c>
      <c r="T26" s="9" t="str">
        <f t="shared" ref="T26:T38" si="11">IF(L26="","",VLOOKUP(S26,$J$100:$K$102,2,TRUE))</f>
        <v>ІІІ ур</v>
      </c>
      <c r="U26" s="1">
        <v>3</v>
      </c>
      <c r="V26" s="1">
        <v>3</v>
      </c>
      <c r="W26" s="1">
        <v>3</v>
      </c>
      <c r="X26" s="1">
        <v>3</v>
      </c>
      <c r="Y26" s="1">
        <v>3</v>
      </c>
      <c r="Z26" s="1">
        <v>3</v>
      </c>
      <c r="AA26" s="5">
        <f t="shared" si="4"/>
        <v>18</v>
      </c>
      <c r="AB26" s="7">
        <f t="shared" si="5"/>
        <v>3</v>
      </c>
      <c r="AC26" s="9" t="str">
        <f t="shared" ref="AC26:AC38" si="12">IF(U26="","",VLOOKUP(AB26,$J$100:$K$102,2,TRUE))</f>
        <v>ІІІ ур</v>
      </c>
      <c r="AD26" s="1">
        <v>3</v>
      </c>
      <c r="AE26" s="1">
        <v>3</v>
      </c>
      <c r="AF26" s="1">
        <v>3</v>
      </c>
      <c r="AG26" s="1">
        <v>3</v>
      </c>
      <c r="AH26" s="1">
        <v>3</v>
      </c>
      <c r="AI26" s="5">
        <f t="shared" si="6"/>
        <v>15</v>
      </c>
      <c r="AJ26" s="7">
        <f t="shared" si="7"/>
        <v>3</v>
      </c>
      <c r="AK26" s="9" t="str">
        <f t="shared" ref="AK26:AK38" si="13">IF(AD26="","",VLOOKUP(AJ26,$J$100:$K$102,2,TRUE))</f>
        <v>ІІІ ур</v>
      </c>
      <c r="AL26" s="6">
        <f t="shared" si="8"/>
        <v>126</v>
      </c>
      <c r="AM26" s="8">
        <f t="shared" si="9"/>
        <v>3</v>
      </c>
      <c r="AN26" s="9" t="str">
        <f t="shared" ref="AN26:AN38" si="14">IF(AF26="","",VLOOKUP(AM26,$J$100:$K$102,2,TRUE))</f>
        <v>ІІІ ур</v>
      </c>
    </row>
    <row r="27" spans="2:40" x14ac:dyDescent="0.25">
      <c r="B27" s="1">
        <v>19</v>
      </c>
      <c r="C27" s="1" t="s">
        <v>118</v>
      </c>
      <c r="D27" s="1">
        <v>3</v>
      </c>
      <c r="E27" s="1">
        <v>3</v>
      </c>
      <c r="F27" s="1">
        <v>3</v>
      </c>
      <c r="G27" s="1">
        <v>3</v>
      </c>
      <c r="H27" s="1">
        <v>3</v>
      </c>
      <c r="I27" s="5">
        <f t="shared" si="0"/>
        <v>15</v>
      </c>
      <c r="J27" s="7">
        <f t="shared" si="1"/>
        <v>3</v>
      </c>
      <c r="K27" s="9" t="str">
        <f t="shared" si="10"/>
        <v>ІІІ ур</v>
      </c>
      <c r="L27" s="1">
        <v>3</v>
      </c>
      <c r="M27" s="1">
        <v>3</v>
      </c>
      <c r="N27" s="1">
        <v>3</v>
      </c>
      <c r="O27" s="1">
        <v>3</v>
      </c>
      <c r="P27" s="1">
        <v>3</v>
      </c>
      <c r="Q27" s="1">
        <v>3</v>
      </c>
      <c r="R27" s="5">
        <f t="shared" si="2"/>
        <v>18</v>
      </c>
      <c r="S27" s="7">
        <f t="shared" si="3"/>
        <v>3</v>
      </c>
      <c r="T27" s="9" t="str">
        <f t="shared" si="11"/>
        <v>ІІІ ур</v>
      </c>
      <c r="U27" s="1">
        <v>3</v>
      </c>
      <c r="V27" s="1">
        <v>3</v>
      </c>
      <c r="W27" s="1">
        <v>3</v>
      </c>
      <c r="X27" s="1">
        <v>3</v>
      </c>
      <c r="Y27" s="1">
        <v>3</v>
      </c>
      <c r="Z27" s="1">
        <v>3</v>
      </c>
      <c r="AA27" s="5">
        <f t="shared" si="4"/>
        <v>18</v>
      </c>
      <c r="AB27" s="7">
        <f t="shared" si="5"/>
        <v>3</v>
      </c>
      <c r="AC27" s="9" t="str">
        <f t="shared" si="12"/>
        <v>ІІІ ур</v>
      </c>
      <c r="AD27" s="1">
        <v>3</v>
      </c>
      <c r="AE27" s="1">
        <v>3</v>
      </c>
      <c r="AF27" s="1">
        <v>3</v>
      </c>
      <c r="AG27" s="1">
        <v>3</v>
      </c>
      <c r="AH27" s="1">
        <v>3</v>
      </c>
      <c r="AI27" s="5">
        <f t="shared" si="6"/>
        <v>15</v>
      </c>
      <c r="AJ27" s="7">
        <f t="shared" si="7"/>
        <v>3</v>
      </c>
      <c r="AK27" s="9" t="str">
        <f t="shared" si="13"/>
        <v>ІІІ ур</v>
      </c>
      <c r="AL27" s="6">
        <f t="shared" si="8"/>
        <v>126</v>
      </c>
      <c r="AM27" s="8">
        <f t="shared" si="9"/>
        <v>3</v>
      </c>
      <c r="AN27" s="9" t="str">
        <f t="shared" si="14"/>
        <v>ІІІ ур</v>
      </c>
    </row>
    <row r="28" spans="2:40" x14ac:dyDescent="0.25">
      <c r="B28" s="1">
        <v>20</v>
      </c>
      <c r="C28" s="1" t="s">
        <v>119</v>
      </c>
      <c r="D28" s="1">
        <v>3</v>
      </c>
      <c r="E28" s="1">
        <v>3</v>
      </c>
      <c r="F28" s="1">
        <v>3</v>
      </c>
      <c r="G28" s="1">
        <v>3</v>
      </c>
      <c r="H28" s="1">
        <v>3</v>
      </c>
      <c r="I28" s="5">
        <f t="shared" si="0"/>
        <v>15</v>
      </c>
      <c r="J28" s="7">
        <f t="shared" si="1"/>
        <v>3</v>
      </c>
      <c r="K28" s="9" t="str">
        <f t="shared" si="10"/>
        <v>ІІІ ур</v>
      </c>
      <c r="L28" s="1">
        <v>3</v>
      </c>
      <c r="M28" s="1">
        <v>3</v>
      </c>
      <c r="N28" s="1">
        <v>3</v>
      </c>
      <c r="O28" s="1">
        <v>3</v>
      </c>
      <c r="P28" s="1">
        <v>3</v>
      </c>
      <c r="Q28" s="1">
        <v>3</v>
      </c>
      <c r="R28" s="5">
        <f t="shared" si="2"/>
        <v>18</v>
      </c>
      <c r="S28" s="7">
        <f t="shared" si="3"/>
        <v>3</v>
      </c>
      <c r="T28" s="9" t="str">
        <f t="shared" si="11"/>
        <v>ІІІ ур</v>
      </c>
      <c r="U28" s="1">
        <v>3</v>
      </c>
      <c r="V28" s="1">
        <v>3</v>
      </c>
      <c r="W28" s="1">
        <v>3</v>
      </c>
      <c r="X28" s="1">
        <v>3</v>
      </c>
      <c r="Y28" s="1">
        <v>3</v>
      </c>
      <c r="Z28" s="1">
        <v>3</v>
      </c>
      <c r="AA28" s="5">
        <f t="shared" si="4"/>
        <v>18</v>
      </c>
      <c r="AB28" s="7">
        <f t="shared" si="5"/>
        <v>3</v>
      </c>
      <c r="AC28" s="9" t="str">
        <f t="shared" si="12"/>
        <v>ІІІ ур</v>
      </c>
      <c r="AD28" s="1">
        <v>3</v>
      </c>
      <c r="AE28" s="1">
        <v>3</v>
      </c>
      <c r="AF28" s="1">
        <v>3</v>
      </c>
      <c r="AG28" s="1">
        <v>3</v>
      </c>
      <c r="AH28" s="1">
        <v>3</v>
      </c>
      <c r="AI28" s="5">
        <f t="shared" si="6"/>
        <v>15</v>
      </c>
      <c r="AJ28" s="7">
        <f t="shared" si="7"/>
        <v>3</v>
      </c>
      <c r="AK28" s="9" t="str">
        <f t="shared" si="13"/>
        <v>ІІІ ур</v>
      </c>
      <c r="AL28" s="6">
        <f t="shared" si="8"/>
        <v>126</v>
      </c>
      <c r="AM28" s="8">
        <f t="shared" si="9"/>
        <v>3</v>
      </c>
      <c r="AN28" s="9" t="str">
        <f t="shared" si="14"/>
        <v>ІІІ ур</v>
      </c>
    </row>
    <row r="29" spans="2:40" x14ac:dyDescent="0.25">
      <c r="B29" s="1">
        <v>21</v>
      </c>
      <c r="C29" s="1" t="s">
        <v>120</v>
      </c>
      <c r="D29" s="1">
        <v>3</v>
      </c>
      <c r="E29" s="1">
        <v>3</v>
      </c>
      <c r="F29" s="1">
        <v>3</v>
      </c>
      <c r="G29" s="1">
        <v>3</v>
      </c>
      <c r="H29" s="1">
        <v>3</v>
      </c>
      <c r="I29" s="5">
        <f t="shared" si="0"/>
        <v>15</v>
      </c>
      <c r="J29" s="7">
        <f t="shared" si="1"/>
        <v>3</v>
      </c>
      <c r="K29" s="9" t="str">
        <f t="shared" si="10"/>
        <v>ІІІ ур</v>
      </c>
      <c r="L29" s="1">
        <v>3</v>
      </c>
      <c r="M29" s="1">
        <v>3</v>
      </c>
      <c r="N29" s="1">
        <v>3</v>
      </c>
      <c r="O29" s="1">
        <v>3</v>
      </c>
      <c r="P29" s="1">
        <v>3</v>
      </c>
      <c r="Q29" s="1">
        <v>3</v>
      </c>
      <c r="R29" s="5">
        <f t="shared" si="2"/>
        <v>18</v>
      </c>
      <c r="S29" s="7">
        <f t="shared" si="3"/>
        <v>3</v>
      </c>
      <c r="T29" s="9" t="str">
        <f t="shared" si="11"/>
        <v>ІІІ ур</v>
      </c>
      <c r="U29" s="1">
        <v>3</v>
      </c>
      <c r="V29" s="1">
        <v>3</v>
      </c>
      <c r="W29" s="1">
        <v>3</v>
      </c>
      <c r="X29" s="1">
        <v>3</v>
      </c>
      <c r="Y29" s="1">
        <v>3</v>
      </c>
      <c r="Z29" s="1">
        <v>3</v>
      </c>
      <c r="AA29" s="5">
        <f t="shared" si="4"/>
        <v>18</v>
      </c>
      <c r="AB29" s="7">
        <f t="shared" si="5"/>
        <v>3</v>
      </c>
      <c r="AC29" s="9" t="str">
        <f t="shared" si="12"/>
        <v>ІІІ ур</v>
      </c>
      <c r="AD29" s="1">
        <v>3</v>
      </c>
      <c r="AE29" s="1">
        <v>3</v>
      </c>
      <c r="AF29" s="1">
        <v>3</v>
      </c>
      <c r="AG29" s="1">
        <v>3</v>
      </c>
      <c r="AH29" s="1">
        <v>3</v>
      </c>
      <c r="AI29" s="5">
        <f t="shared" si="6"/>
        <v>15</v>
      </c>
      <c r="AJ29" s="7">
        <f t="shared" si="7"/>
        <v>3</v>
      </c>
      <c r="AK29" s="9" t="str">
        <f t="shared" si="13"/>
        <v>ІІІ ур</v>
      </c>
      <c r="AL29" s="6">
        <f t="shared" si="8"/>
        <v>126</v>
      </c>
      <c r="AM29" s="8">
        <f t="shared" si="9"/>
        <v>3</v>
      </c>
      <c r="AN29" s="9" t="str">
        <f t="shared" si="14"/>
        <v>ІІІ ур</v>
      </c>
    </row>
    <row r="30" spans="2:40" x14ac:dyDescent="0.25">
      <c r="B30" s="1">
        <v>22</v>
      </c>
      <c r="C30" s="1" t="s">
        <v>109</v>
      </c>
      <c r="D30" s="1">
        <v>3</v>
      </c>
      <c r="E30" s="1">
        <v>3</v>
      </c>
      <c r="F30" s="1">
        <v>3</v>
      </c>
      <c r="G30" s="1">
        <v>3</v>
      </c>
      <c r="H30" s="1">
        <v>3</v>
      </c>
      <c r="I30" s="5">
        <f t="shared" si="0"/>
        <v>15</v>
      </c>
      <c r="J30" s="7">
        <f t="shared" si="1"/>
        <v>3</v>
      </c>
      <c r="K30" s="9" t="str">
        <f t="shared" si="10"/>
        <v>ІІІ ур</v>
      </c>
      <c r="L30" s="1">
        <v>3</v>
      </c>
      <c r="M30" s="1">
        <v>3</v>
      </c>
      <c r="N30" s="1">
        <v>3</v>
      </c>
      <c r="O30" s="1">
        <v>3</v>
      </c>
      <c r="P30" s="1">
        <v>3</v>
      </c>
      <c r="Q30" s="1">
        <v>3</v>
      </c>
      <c r="R30" s="5">
        <f t="shared" si="2"/>
        <v>18</v>
      </c>
      <c r="S30" s="7">
        <f t="shared" si="3"/>
        <v>3</v>
      </c>
      <c r="T30" s="9" t="str">
        <f t="shared" si="11"/>
        <v>ІІІ ур</v>
      </c>
      <c r="U30" s="1">
        <v>3</v>
      </c>
      <c r="V30" s="1">
        <v>3</v>
      </c>
      <c r="W30" s="1">
        <v>3</v>
      </c>
      <c r="X30" s="1">
        <v>3</v>
      </c>
      <c r="Y30" s="1">
        <v>3</v>
      </c>
      <c r="Z30" s="1">
        <v>3</v>
      </c>
      <c r="AA30" s="5">
        <f t="shared" si="4"/>
        <v>18</v>
      </c>
      <c r="AB30" s="7">
        <f t="shared" si="5"/>
        <v>3</v>
      </c>
      <c r="AC30" s="9" t="str">
        <f t="shared" si="12"/>
        <v>ІІІ ур</v>
      </c>
      <c r="AD30" s="1">
        <v>3</v>
      </c>
      <c r="AE30" s="1">
        <v>3</v>
      </c>
      <c r="AF30" s="1">
        <v>3</v>
      </c>
      <c r="AG30" s="1">
        <v>3</v>
      </c>
      <c r="AH30" s="1">
        <v>3</v>
      </c>
      <c r="AI30" s="5">
        <f t="shared" si="6"/>
        <v>15</v>
      </c>
      <c r="AJ30" s="7">
        <f t="shared" si="7"/>
        <v>3</v>
      </c>
      <c r="AK30" s="9" t="str">
        <f t="shared" si="13"/>
        <v>ІІІ ур</v>
      </c>
      <c r="AL30" s="6">
        <f t="shared" si="8"/>
        <v>126</v>
      </c>
      <c r="AM30" s="8">
        <f t="shared" si="9"/>
        <v>3</v>
      </c>
      <c r="AN30" s="9" t="str">
        <f t="shared" si="14"/>
        <v>ІІІ ур</v>
      </c>
    </row>
    <row r="31" spans="2:40" x14ac:dyDescent="0.25">
      <c r="B31" s="1">
        <v>23</v>
      </c>
      <c r="C31" s="1" t="s">
        <v>110</v>
      </c>
      <c r="D31" s="1">
        <v>3</v>
      </c>
      <c r="E31" s="1">
        <v>3</v>
      </c>
      <c r="F31" s="1">
        <v>3</v>
      </c>
      <c r="G31" s="1">
        <v>3</v>
      </c>
      <c r="H31" s="1">
        <v>3</v>
      </c>
      <c r="I31" s="5">
        <f t="shared" si="0"/>
        <v>15</v>
      </c>
      <c r="J31" s="7">
        <f t="shared" si="1"/>
        <v>3</v>
      </c>
      <c r="K31" s="9" t="str">
        <f t="shared" si="10"/>
        <v>ІІІ ур</v>
      </c>
      <c r="L31" s="1">
        <v>3</v>
      </c>
      <c r="M31" s="1">
        <v>3</v>
      </c>
      <c r="N31" s="1">
        <v>3</v>
      </c>
      <c r="O31" s="1">
        <v>3</v>
      </c>
      <c r="P31" s="1">
        <v>3</v>
      </c>
      <c r="Q31" s="1">
        <v>3</v>
      </c>
      <c r="R31" s="5">
        <f t="shared" si="2"/>
        <v>18</v>
      </c>
      <c r="S31" s="7">
        <f t="shared" si="3"/>
        <v>3</v>
      </c>
      <c r="T31" s="9" t="str">
        <f t="shared" si="11"/>
        <v>ІІІ ур</v>
      </c>
      <c r="U31" s="1">
        <v>3</v>
      </c>
      <c r="V31" s="1">
        <v>3</v>
      </c>
      <c r="W31" s="1">
        <v>3</v>
      </c>
      <c r="X31" s="1">
        <v>3</v>
      </c>
      <c r="Y31" s="1">
        <v>3</v>
      </c>
      <c r="Z31" s="1">
        <v>3</v>
      </c>
      <c r="AA31" s="5">
        <f t="shared" si="4"/>
        <v>18</v>
      </c>
      <c r="AB31" s="7">
        <f t="shared" si="5"/>
        <v>3</v>
      </c>
      <c r="AC31" s="9" t="str">
        <f t="shared" si="12"/>
        <v>ІІІ ур</v>
      </c>
      <c r="AD31" s="1">
        <v>3</v>
      </c>
      <c r="AE31" s="1">
        <v>3</v>
      </c>
      <c r="AF31" s="1">
        <v>3</v>
      </c>
      <c r="AG31" s="1">
        <v>3</v>
      </c>
      <c r="AH31" s="1">
        <v>3</v>
      </c>
      <c r="AI31" s="5">
        <f t="shared" si="6"/>
        <v>15</v>
      </c>
      <c r="AJ31" s="7">
        <f t="shared" si="7"/>
        <v>3</v>
      </c>
      <c r="AK31" s="9" t="str">
        <f t="shared" si="13"/>
        <v>ІІІ ур</v>
      </c>
      <c r="AL31" s="6">
        <f t="shared" si="8"/>
        <v>126</v>
      </c>
      <c r="AM31" s="8">
        <f t="shared" si="9"/>
        <v>3</v>
      </c>
      <c r="AN31" s="9" t="str">
        <f t="shared" si="14"/>
        <v>ІІІ ур</v>
      </c>
    </row>
    <row r="32" spans="2:40" x14ac:dyDescent="0.25">
      <c r="B32" s="1">
        <v>24</v>
      </c>
      <c r="C32" s="1" t="s">
        <v>121</v>
      </c>
      <c r="D32" s="1">
        <v>3</v>
      </c>
      <c r="E32" s="1">
        <v>3</v>
      </c>
      <c r="F32" s="1">
        <v>3</v>
      </c>
      <c r="G32" s="1">
        <v>3</v>
      </c>
      <c r="H32" s="1">
        <v>3</v>
      </c>
      <c r="I32" s="5">
        <f t="shared" si="0"/>
        <v>15</v>
      </c>
      <c r="J32" s="7">
        <f t="shared" si="1"/>
        <v>3</v>
      </c>
      <c r="K32" s="9" t="str">
        <f t="shared" si="10"/>
        <v>ІІІ ур</v>
      </c>
      <c r="L32" s="1">
        <v>3</v>
      </c>
      <c r="M32" s="1">
        <v>3</v>
      </c>
      <c r="N32" s="1">
        <v>3</v>
      </c>
      <c r="O32" s="1">
        <v>3</v>
      </c>
      <c r="P32" s="1">
        <v>3</v>
      </c>
      <c r="Q32" s="1">
        <v>3</v>
      </c>
      <c r="R32" s="5">
        <f t="shared" si="2"/>
        <v>18</v>
      </c>
      <c r="S32" s="7">
        <f t="shared" si="3"/>
        <v>3</v>
      </c>
      <c r="T32" s="9" t="str">
        <f t="shared" si="11"/>
        <v>ІІІ ур</v>
      </c>
      <c r="U32" s="1">
        <v>3</v>
      </c>
      <c r="V32" s="1">
        <v>3</v>
      </c>
      <c r="W32" s="1">
        <v>3</v>
      </c>
      <c r="X32" s="1">
        <v>3</v>
      </c>
      <c r="Y32" s="1">
        <v>3</v>
      </c>
      <c r="Z32" s="1">
        <v>3</v>
      </c>
      <c r="AA32" s="5">
        <f t="shared" si="4"/>
        <v>18</v>
      </c>
      <c r="AB32" s="7">
        <f t="shared" si="5"/>
        <v>3</v>
      </c>
      <c r="AC32" s="9" t="str">
        <f t="shared" si="12"/>
        <v>ІІІ ур</v>
      </c>
      <c r="AD32" s="1">
        <v>3</v>
      </c>
      <c r="AE32" s="1">
        <v>3</v>
      </c>
      <c r="AF32" s="1">
        <v>3</v>
      </c>
      <c r="AG32" s="1">
        <v>3</v>
      </c>
      <c r="AH32" s="1">
        <v>3</v>
      </c>
      <c r="AI32" s="5">
        <f t="shared" si="6"/>
        <v>15</v>
      </c>
      <c r="AJ32" s="7">
        <f t="shared" si="7"/>
        <v>3</v>
      </c>
      <c r="AK32" s="9" t="str">
        <f t="shared" si="13"/>
        <v>ІІІ ур</v>
      </c>
      <c r="AL32" s="6">
        <f t="shared" si="8"/>
        <v>126</v>
      </c>
      <c r="AM32" s="8">
        <f t="shared" si="9"/>
        <v>3</v>
      </c>
      <c r="AN32" s="9" t="str">
        <f t="shared" si="14"/>
        <v>ІІІ ур</v>
      </c>
    </row>
    <row r="33" spans="2:40" x14ac:dyDescent="0.25">
      <c r="B33" s="1">
        <v>25</v>
      </c>
      <c r="C33" s="1" t="s">
        <v>122</v>
      </c>
      <c r="D33" s="1">
        <v>3</v>
      </c>
      <c r="E33" s="1">
        <v>3</v>
      </c>
      <c r="F33" s="1">
        <v>3</v>
      </c>
      <c r="G33" s="1">
        <v>3</v>
      </c>
      <c r="H33" s="1">
        <v>3</v>
      </c>
      <c r="I33" s="5">
        <f t="shared" si="0"/>
        <v>15</v>
      </c>
      <c r="J33" s="7">
        <f t="shared" si="1"/>
        <v>3</v>
      </c>
      <c r="K33" s="9" t="str">
        <f t="shared" si="10"/>
        <v>ІІІ ур</v>
      </c>
      <c r="L33" s="1">
        <v>3</v>
      </c>
      <c r="M33" s="1">
        <v>3</v>
      </c>
      <c r="N33" s="1">
        <v>3</v>
      </c>
      <c r="O33" s="1">
        <v>3</v>
      </c>
      <c r="P33" s="1">
        <v>3</v>
      </c>
      <c r="Q33" s="1">
        <v>3</v>
      </c>
      <c r="R33" s="5">
        <f t="shared" si="2"/>
        <v>18</v>
      </c>
      <c r="S33" s="7">
        <f t="shared" si="3"/>
        <v>3</v>
      </c>
      <c r="T33" s="9" t="str">
        <f t="shared" si="11"/>
        <v>ІІІ ур</v>
      </c>
      <c r="U33" s="1">
        <v>3</v>
      </c>
      <c r="V33" s="1">
        <v>3</v>
      </c>
      <c r="W33" s="1">
        <v>3</v>
      </c>
      <c r="X33" s="1">
        <v>3</v>
      </c>
      <c r="Y33" s="1">
        <v>3</v>
      </c>
      <c r="Z33" s="1">
        <v>3</v>
      </c>
      <c r="AA33" s="5">
        <f t="shared" si="4"/>
        <v>18</v>
      </c>
      <c r="AB33" s="7">
        <f t="shared" si="5"/>
        <v>3</v>
      </c>
      <c r="AC33" s="9" t="str">
        <f t="shared" si="12"/>
        <v>ІІІ ур</v>
      </c>
      <c r="AD33" s="1">
        <v>3</v>
      </c>
      <c r="AE33" s="1">
        <v>3</v>
      </c>
      <c r="AF33" s="1">
        <v>3</v>
      </c>
      <c r="AG33" s="1">
        <v>3</v>
      </c>
      <c r="AH33" s="1">
        <v>3</v>
      </c>
      <c r="AI33" s="5">
        <f t="shared" si="6"/>
        <v>15</v>
      </c>
      <c r="AJ33" s="7">
        <f t="shared" si="7"/>
        <v>3</v>
      </c>
      <c r="AK33" s="9" t="str">
        <f t="shared" si="13"/>
        <v>ІІІ ур</v>
      </c>
      <c r="AL33" s="6">
        <f t="shared" si="8"/>
        <v>126</v>
      </c>
      <c r="AM33" s="8">
        <f t="shared" si="9"/>
        <v>3</v>
      </c>
      <c r="AN33" s="9" t="str">
        <f t="shared" si="14"/>
        <v>ІІІ ур</v>
      </c>
    </row>
    <row r="34" spans="2:40" x14ac:dyDescent="0.25">
      <c r="B34" s="1">
        <v>26</v>
      </c>
      <c r="C34" s="1" t="s">
        <v>123</v>
      </c>
      <c r="D34" s="1">
        <v>3</v>
      </c>
      <c r="E34" s="1">
        <v>3</v>
      </c>
      <c r="F34" s="1">
        <v>3</v>
      </c>
      <c r="G34" s="1">
        <v>3</v>
      </c>
      <c r="H34" s="1">
        <v>3</v>
      </c>
      <c r="I34" s="5">
        <f t="shared" si="0"/>
        <v>15</v>
      </c>
      <c r="J34" s="7">
        <f t="shared" si="1"/>
        <v>3</v>
      </c>
      <c r="K34" s="9" t="str">
        <f t="shared" si="10"/>
        <v>ІІІ ур</v>
      </c>
      <c r="L34" s="1">
        <v>3</v>
      </c>
      <c r="M34" s="1">
        <v>3</v>
      </c>
      <c r="N34" s="1">
        <v>3</v>
      </c>
      <c r="O34" s="1">
        <v>3</v>
      </c>
      <c r="P34" s="1">
        <v>3</v>
      </c>
      <c r="Q34" s="1">
        <v>3</v>
      </c>
      <c r="R34" s="5">
        <f t="shared" si="2"/>
        <v>18</v>
      </c>
      <c r="S34" s="7">
        <f t="shared" si="3"/>
        <v>3</v>
      </c>
      <c r="T34" s="9" t="str">
        <f t="shared" si="11"/>
        <v>ІІІ ур</v>
      </c>
      <c r="U34" s="1">
        <v>3</v>
      </c>
      <c r="V34" s="1">
        <v>3</v>
      </c>
      <c r="W34" s="1">
        <v>3</v>
      </c>
      <c r="X34" s="1">
        <v>3</v>
      </c>
      <c r="Y34" s="1">
        <v>3</v>
      </c>
      <c r="Z34" s="1">
        <v>3</v>
      </c>
      <c r="AA34" s="5">
        <f t="shared" si="4"/>
        <v>18</v>
      </c>
      <c r="AB34" s="7">
        <f t="shared" si="5"/>
        <v>3</v>
      </c>
      <c r="AC34" s="9" t="str">
        <f t="shared" si="12"/>
        <v>ІІІ ур</v>
      </c>
      <c r="AD34" s="1">
        <v>3</v>
      </c>
      <c r="AE34" s="1">
        <v>3</v>
      </c>
      <c r="AF34" s="1">
        <v>3</v>
      </c>
      <c r="AG34" s="1">
        <v>3</v>
      </c>
      <c r="AH34" s="1">
        <v>3</v>
      </c>
      <c r="AI34" s="5">
        <f t="shared" si="6"/>
        <v>15</v>
      </c>
      <c r="AJ34" s="7">
        <f t="shared" si="7"/>
        <v>3</v>
      </c>
      <c r="AK34" s="9" t="str">
        <f t="shared" si="13"/>
        <v>ІІІ ур</v>
      </c>
      <c r="AL34" s="6">
        <f t="shared" si="8"/>
        <v>126</v>
      </c>
      <c r="AM34" s="8">
        <f t="shared" si="9"/>
        <v>3</v>
      </c>
      <c r="AN34" s="9" t="str">
        <f t="shared" si="14"/>
        <v>ІІІ ур</v>
      </c>
    </row>
    <row r="35" spans="2:40" x14ac:dyDescent="0.25">
      <c r="B35" s="1">
        <v>27</v>
      </c>
      <c r="C35" s="1" t="s">
        <v>124</v>
      </c>
      <c r="D35" s="1">
        <v>3</v>
      </c>
      <c r="E35" s="1">
        <v>3</v>
      </c>
      <c r="F35" s="1">
        <v>3</v>
      </c>
      <c r="G35" s="1">
        <v>3</v>
      </c>
      <c r="H35" s="1">
        <v>3</v>
      </c>
      <c r="I35" s="5">
        <f t="shared" si="0"/>
        <v>15</v>
      </c>
      <c r="J35" s="7">
        <f t="shared" si="1"/>
        <v>3</v>
      </c>
      <c r="K35" s="9" t="str">
        <f t="shared" si="10"/>
        <v>ІІІ ур</v>
      </c>
      <c r="L35" s="1">
        <v>3</v>
      </c>
      <c r="M35" s="1">
        <v>3</v>
      </c>
      <c r="N35" s="1">
        <v>3</v>
      </c>
      <c r="O35" s="1">
        <v>3</v>
      </c>
      <c r="P35" s="1">
        <v>3</v>
      </c>
      <c r="Q35" s="1">
        <v>3</v>
      </c>
      <c r="R35" s="5">
        <f t="shared" si="2"/>
        <v>18</v>
      </c>
      <c r="S35" s="7">
        <f t="shared" si="3"/>
        <v>3</v>
      </c>
      <c r="T35" s="9" t="str">
        <f t="shared" si="11"/>
        <v>ІІІ ур</v>
      </c>
      <c r="U35" s="1">
        <v>3</v>
      </c>
      <c r="V35" s="1">
        <v>3</v>
      </c>
      <c r="W35" s="1">
        <v>3</v>
      </c>
      <c r="X35" s="1">
        <v>3</v>
      </c>
      <c r="Y35" s="1">
        <v>3</v>
      </c>
      <c r="Z35" s="1">
        <v>3</v>
      </c>
      <c r="AA35" s="5">
        <f t="shared" si="4"/>
        <v>18</v>
      </c>
      <c r="AB35" s="7">
        <f t="shared" si="5"/>
        <v>3</v>
      </c>
      <c r="AC35" s="9" t="str">
        <f t="shared" si="12"/>
        <v>ІІІ ур</v>
      </c>
      <c r="AD35" s="1">
        <v>3</v>
      </c>
      <c r="AE35" s="1">
        <v>3</v>
      </c>
      <c r="AF35" s="1">
        <v>3</v>
      </c>
      <c r="AG35" s="1">
        <v>3</v>
      </c>
      <c r="AH35" s="1">
        <v>3</v>
      </c>
      <c r="AI35" s="5">
        <f t="shared" si="6"/>
        <v>15</v>
      </c>
      <c r="AJ35" s="7">
        <f t="shared" si="7"/>
        <v>3</v>
      </c>
      <c r="AK35" s="9" t="str">
        <f t="shared" si="13"/>
        <v>ІІІ ур</v>
      </c>
      <c r="AL35" s="6">
        <f t="shared" si="8"/>
        <v>126</v>
      </c>
      <c r="AM35" s="8">
        <f t="shared" si="9"/>
        <v>3</v>
      </c>
      <c r="AN35" s="9" t="str">
        <f t="shared" si="14"/>
        <v>ІІІ ур</v>
      </c>
    </row>
    <row r="36" spans="2:40" x14ac:dyDescent="0.25">
      <c r="B36" s="1">
        <v>28</v>
      </c>
      <c r="C36" s="1" t="s">
        <v>125</v>
      </c>
      <c r="D36" s="1">
        <v>3</v>
      </c>
      <c r="E36" s="1">
        <v>3</v>
      </c>
      <c r="F36" s="1">
        <v>3</v>
      </c>
      <c r="G36" s="1">
        <v>3</v>
      </c>
      <c r="H36" s="1">
        <v>3</v>
      </c>
      <c r="I36" s="5">
        <f t="shared" si="0"/>
        <v>15</v>
      </c>
      <c r="J36" s="7">
        <f t="shared" si="1"/>
        <v>3</v>
      </c>
      <c r="K36" s="9" t="str">
        <f t="shared" si="10"/>
        <v>ІІІ ур</v>
      </c>
      <c r="L36" s="1">
        <v>3</v>
      </c>
      <c r="M36" s="1">
        <v>3</v>
      </c>
      <c r="N36" s="1">
        <v>3</v>
      </c>
      <c r="O36" s="1">
        <v>3</v>
      </c>
      <c r="P36" s="1">
        <v>3</v>
      </c>
      <c r="Q36" s="1">
        <v>3</v>
      </c>
      <c r="R36" s="5">
        <f t="shared" si="2"/>
        <v>18</v>
      </c>
      <c r="S36" s="7">
        <f t="shared" si="3"/>
        <v>3</v>
      </c>
      <c r="T36" s="9" t="str">
        <f t="shared" si="11"/>
        <v>ІІІ ур</v>
      </c>
      <c r="U36" s="1">
        <v>3</v>
      </c>
      <c r="V36" s="1">
        <v>3</v>
      </c>
      <c r="W36" s="1">
        <v>3</v>
      </c>
      <c r="X36" s="1">
        <v>3</v>
      </c>
      <c r="Y36" s="1">
        <v>3</v>
      </c>
      <c r="Z36" s="1">
        <v>3</v>
      </c>
      <c r="AA36" s="5">
        <f t="shared" si="4"/>
        <v>18</v>
      </c>
      <c r="AB36" s="7">
        <f t="shared" si="5"/>
        <v>3</v>
      </c>
      <c r="AC36" s="9" t="str">
        <f t="shared" si="12"/>
        <v>ІІІ ур</v>
      </c>
      <c r="AD36" s="1">
        <v>3</v>
      </c>
      <c r="AE36" s="1">
        <v>3</v>
      </c>
      <c r="AF36" s="1">
        <v>3</v>
      </c>
      <c r="AG36" s="1">
        <v>3</v>
      </c>
      <c r="AH36" s="1">
        <v>3</v>
      </c>
      <c r="AI36" s="5">
        <f t="shared" si="6"/>
        <v>15</v>
      </c>
      <c r="AJ36" s="7">
        <f t="shared" si="7"/>
        <v>3</v>
      </c>
      <c r="AK36" s="9" t="str">
        <f t="shared" si="13"/>
        <v>ІІІ ур</v>
      </c>
      <c r="AL36" s="6">
        <f t="shared" si="8"/>
        <v>126</v>
      </c>
      <c r="AM36" s="8">
        <f t="shared" si="9"/>
        <v>3</v>
      </c>
      <c r="AN36" s="9" t="str">
        <f t="shared" si="14"/>
        <v>ІІІ ур</v>
      </c>
    </row>
    <row r="37" spans="2:40" x14ac:dyDescent="0.25">
      <c r="B37" s="1">
        <v>29</v>
      </c>
      <c r="C37" s="1" t="s">
        <v>126</v>
      </c>
      <c r="D37" s="1">
        <v>3</v>
      </c>
      <c r="E37" s="1">
        <v>3</v>
      </c>
      <c r="F37" s="1">
        <v>3</v>
      </c>
      <c r="G37" s="1">
        <v>3</v>
      </c>
      <c r="H37" s="1">
        <v>3</v>
      </c>
      <c r="I37" s="5">
        <f t="shared" si="0"/>
        <v>15</v>
      </c>
      <c r="J37" s="7">
        <f t="shared" si="1"/>
        <v>3</v>
      </c>
      <c r="K37" s="9" t="str">
        <f t="shared" si="10"/>
        <v>ІІІ ур</v>
      </c>
      <c r="L37" s="1">
        <v>3</v>
      </c>
      <c r="M37" s="1">
        <v>3</v>
      </c>
      <c r="N37" s="1">
        <v>3</v>
      </c>
      <c r="O37" s="1">
        <v>3</v>
      </c>
      <c r="P37" s="1">
        <v>3</v>
      </c>
      <c r="Q37" s="1">
        <v>3</v>
      </c>
      <c r="R37" s="5">
        <f t="shared" si="2"/>
        <v>18</v>
      </c>
      <c r="S37" s="7">
        <f t="shared" si="3"/>
        <v>3</v>
      </c>
      <c r="T37" s="9" t="str">
        <f t="shared" si="11"/>
        <v>ІІІ ур</v>
      </c>
      <c r="U37" s="1">
        <v>3</v>
      </c>
      <c r="V37" s="1">
        <v>3</v>
      </c>
      <c r="W37" s="1">
        <v>3</v>
      </c>
      <c r="X37" s="1">
        <v>3</v>
      </c>
      <c r="Y37" s="1">
        <v>3</v>
      </c>
      <c r="Z37" s="1">
        <v>3</v>
      </c>
      <c r="AA37" s="5">
        <f t="shared" si="4"/>
        <v>18</v>
      </c>
      <c r="AB37" s="7">
        <f t="shared" si="5"/>
        <v>3</v>
      </c>
      <c r="AC37" s="9" t="str">
        <f t="shared" si="12"/>
        <v>ІІІ ур</v>
      </c>
      <c r="AD37" s="1">
        <v>3</v>
      </c>
      <c r="AE37" s="1">
        <v>3</v>
      </c>
      <c r="AF37" s="1">
        <v>3</v>
      </c>
      <c r="AG37" s="1">
        <v>3</v>
      </c>
      <c r="AH37" s="1">
        <v>3</v>
      </c>
      <c r="AI37" s="5">
        <f t="shared" si="6"/>
        <v>15</v>
      </c>
      <c r="AJ37" s="7">
        <f t="shared" si="7"/>
        <v>3</v>
      </c>
      <c r="AK37" s="9" t="str">
        <f t="shared" si="13"/>
        <v>ІІІ ур</v>
      </c>
      <c r="AL37" s="6">
        <f t="shared" si="8"/>
        <v>126</v>
      </c>
      <c r="AM37" s="8">
        <f t="shared" si="9"/>
        <v>3</v>
      </c>
      <c r="AN37" s="9" t="str">
        <f t="shared" si="14"/>
        <v>ІІІ ур</v>
      </c>
    </row>
    <row r="38" spans="2:40" x14ac:dyDescent="0.25">
      <c r="B38" s="1">
        <v>30</v>
      </c>
      <c r="C38" s="1" t="s">
        <v>127</v>
      </c>
      <c r="D38" s="1">
        <v>3</v>
      </c>
      <c r="E38" s="1">
        <v>3</v>
      </c>
      <c r="F38" s="1">
        <v>3</v>
      </c>
      <c r="G38" s="1">
        <v>3</v>
      </c>
      <c r="H38" s="1">
        <v>3</v>
      </c>
      <c r="I38" s="5">
        <f t="shared" si="0"/>
        <v>15</v>
      </c>
      <c r="J38" s="7">
        <f t="shared" si="1"/>
        <v>3</v>
      </c>
      <c r="K38" s="9" t="str">
        <f t="shared" si="10"/>
        <v>ІІІ ур</v>
      </c>
      <c r="L38" s="1">
        <v>3</v>
      </c>
      <c r="M38" s="1">
        <v>3</v>
      </c>
      <c r="N38" s="1">
        <v>3</v>
      </c>
      <c r="O38" s="1">
        <v>3</v>
      </c>
      <c r="P38" s="1">
        <v>3</v>
      </c>
      <c r="Q38" s="1">
        <v>3</v>
      </c>
      <c r="R38" s="5">
        <f t="shared" si="2"/>
        <v>18</v>
      </c>
      <c r="S38" s="7">
        <f t="shared" si="3"/>
        <v>3</v>
      </c>
      <c r="T38" s="9" t="str">
        <f t="shared" si="11"/>
        <v>ІІІ ур</v>
      </c>
      <c r="U38" s="1">
        <v>3</v>
      </c>
      <c r="V38" s="1">
        <v>3</v>
      </c>
      <c r="W38" s="1">
        <v>3</v>
      </c>
      <c r="X38" s="1">
        <v>3</v>
      </c>
      <c r="Y38" s="1">
        <v>3</v>
      </c>
      <c r="Z38" s="1">
        <v>3</v>
      </c>
      <c r="AA38" s="5">
        <f t="shared" si="4"/>
        <v>18</v>
      </c>
      <c r="AB38" s="7">
        <f t="shared" si="5"/>
        <v>3</v>
      </c>
      <c r="AC38" s="9" t="str">
        <f t="shared" si="12"/>
        <v>ІІІ ур</v>
      </c>
      <c r="AD38" s="1">
        <v>3</v>
      </c>
      <c r="AE38" s="1">
        <v>3</v>
      </c>
      <c r="AF38" s="1">
        <v>3</v>
      </c>
      <c r="AG38" s="1">
        <v>3</v>
      </c>
      <c r="AH38" s="1">
        <v>3</v>
      </c>
      <c r="AI38" s="5">
        <f t="shared" si="6"/>
        <v>15</v>
      </c>
      <c r="AJ38" s="7">
        <f t="shared" si="7"/>
        <v>3</v>
      </c>
      <c r="AK38" s="9" t="str">
        <f t="shared" si="13"/>
        <v>ІІІ ур</v>
      </c>
      <c r="AL38" s="6">
        <f t="shared" si="8"/>
        <v>126</v>
      </c>
      <c r="AM38" s="8">
        <f t="shared" si="9"/>
        <v>3</v>
      </c>
      <c r="AN38" s="9" t="str">
        <f t="shared" si="14"/>
        <v>ІІІ ур</v>
      </c>
    </row>
    <row r="39" spans="2:40" x14ac:dyDescent="0.25">
      <c r="B39" s="40"/>
      <c r="C39" s="40"/>
      <c r="D39" s="46"/>
      <c r="E39" s="47"/>
      <c r="F39" s="47"/>
      <c r="G39" s="47"/>
      <c r="H39" s="47"/>
      <c r="I39" s="48"/>
      <c r="J39" s="1" t="s">
        <v>15</v>
      </c>
      <c r="K39" s="11" t="s">
        <v>11</v>
      </c>
      <c r="L39" s="46"/>
      <c r="M39" s="47"/>
      <c r="N39" s="47"/>
      <c r="O39" s="47"/>
      <c r="P39" s="47"/>
      <c r="Q39" s="47"/>
      <c r="R39" s="48"/>
      <c r="S39" s="1" t="s">
        <v>15</v>
      </c>
      <c r="T39" s="11" t="s">
        <v>11</v>
      </c>
      <c r="U39" s="46"/>
      <c r="V39" s="47"/>
      <c r="W39" s="47"/>
      <c r="X39" s="47"/>
      <c r="Y39" s="47"/>
      <c r="Z39" s="47"/>
      <c r="AA39" s="48"/>
      <c r="AB39" s="1" t="s">
        <v>15</v>
      </c>
      <c r="AC39" s="11" t="s">
        <v>11</v>
      </c>
      <c r="AD39" s="46"/>
      <c r="AE39" s="47"/>
      <c r="AF39" s="47"/>
      <c r="AG39" s="47"/>
      <c r="AH39" s="47"/>
      <c r="AI39" s="48"/>
      <c r="AJ39" s="1" t="s">
        <v>15</v>
      </c>
      <c r="AK39" s="11" t="s">
        <v>11</v>
      </c>
      <c r="AL39" s="2"/>
      <c r="AM39" s="2"/>
      <c r="AN39" s="2"/>
    </row>
    <row r="40" spans="2:40" x14ac:dyDescent="0.25">
      <c r="B40" s="41"/>
      <c r="C40" s="41"/>
      <c r="D40" s="46" t="s">
        <v>19</v>
      </c>
      <c r="E40" s="47"/>
      <c r="F40" s="47"/>
      <c r="G40" s="47"/>
      <c r="H40" s="47"/>
      <c r="I40" s="48"/>
      <c r="J40" s="10">
        <f>COUNTA(C9:C38)</f>
        <v>30</v>
      </c>
      <c r="K40" s="10">
        <v>100</v>
      </c>
      <c r="L40" s="46" t="s">
        <v>19</v>
      </c>
      <c r="M40" s="47"/>
      <c r="N40" s="47"/>
      <c r="O40" s="47"/>
      <c r="P40" s="47"/>
      <c r="Q40" s="47"/>
      <c r="R40" s="48"/>
      <c r="S40" s="10">
        <f>COUNTA(C9:C38)</f>
        <v>30</v>
      </c>
      <c r="T40" s="10">
        <v>100</v>
      </c>
      <c r="U40" s="46" t="s">
        <v>19</v>
      </c>
      <c r="V40" s="47"/>
      <c r="W40" s="47"/>
      <c r="X40" s="47"/>
      <c r="Y40" s="47"/>
      <c r="Z40" s="47"/>
      <c r="AA40" s="48"/>
      <c r="AB40" s="10">
        <f>COUNTA(C9:C38)</f>
        <v>30</v>
      </c>
      <c r="AC40" s="10">
        <v>100</v>
      </c>
      <c r="AD40" s="46" t="s">
        <v>19</v>
      </c>
      <c r="AE40" s="47"/>
      <c r="AF40" s="47"/>
      <c r="AG40" s="47"/>
      <c r="AH40" s="47"/>
      <c r="AI40" s="48"/>
      <c r="AJ40" s="10">
        <f>COUNTA(C9:C38)</f>
        <v>30</v>
      </c>
      <c r="AK40" s="10">
        <v>100</v>
      </c>
      <c r="AL40" s="2"/>
      <c r="AM40" s="2"/>
      <c r="AN40" s="2"/>
    </row>
    <row r="41" spans="2:40" x14ac:dyDescent="0.25">
      <c r="B41" s="41"/>
      <c r="C41" s="41"/>
      <c r="D41" s="46" t="s">
        <v>24</v>
      </c>
      <c r="E41" s="47"/>
      <c r="F41" s="47"/>
      <c r="G41" s="47"/>
      <c r="H41" s="47"/>
      <c r="I41" s="48"/>
      <c r="J41" s="12">
        <f>COUNTIF(K9:K38,"І ур")</f>
        <v>0</v>
      </c>
      <c r="K41" s="3">
        <f>(J41/J40)*100</f>
        <v>0</v>
      </c>
      <c r="L41" s="46" t="s">
        <v>24</v>
      </c>
      <c r="M41" s="47"/>
      <c r="N41" s="47"/>
      <c r="O41" s="47"/>
      <c r="P41" s="47"/>
      <c r="Q41" s="47"/>
      <c r="R41" s="48"/>
      <c r="S41" s="12">
        <f>COUNTIF(T9:T38,"І ур")</f>
        <v>0</v>
      </c>
      <c r="T41" s="3">
        <f>(S41/S40)*100</f>
        <v>0</v>
      </c>
      <c r="U41" s="46" t="s">
        <v>24</v>
      </c>
      <c r="V41" s="47"/>
      <c r="W41" s="47"/>
      <c r="X41" s="47"/>
      <c r="Y41" s="47"/>
      <c r="Z41" s="47"/>
      <c r="AA41" s="48"/>
      <c r="AB41" s="12">
        <f>COUNTIF(AC9:AC38,"І ур")</f>
        <v>0</v>
      </c>
      <c r="AC41" s="3">
        <f>(AB41/AB40)*100</f>
        <v>0</v>
      </c>
      <c r="AD41" s="46" t="s">
        <v>24</v>
      </c>
      <c r="AE41" s="47"/>
      <c r="AF41" s="47"/>
      <c r="AG41" s="47"/>
      <c r="AH41" s="47"/>
      <c r="AI41" s="48"/>
      <c r="AJ41" s="12">
        <f>COUNTIF(AK9:AK38,"І ур")</f>
        <v>0</v>
      </c>
      <c r="AK41" s="3">
        <f>(AJ41/AJ40)*100</f>
        <v>0</v>
      </c>
      <c r="AL41" s="2"/>
      <c r="AM41" s="2"/>
      <c r="AN41" s="2"/>
    </row>
    <row r="42" spans="2:40" x14ac:dyDescent="0.25">
      <c r="B42" s="41"/>
      <c r="C42" s="41"/>
      <c r="D42" s="46" t="s">
        <v>25</v>
      </c>
      <c r="E42" s="47"/>
      <c r="F42" s="47"/>
      <c r="G42" s="47"/>
      <c r="H42" s="47"/>
      <c r="I42" s="48"/>
      <c r="J42" s="12">
        <f>COUNTIF(K9:K38,"ІІ ур")</f>
        <v>0</v>
      </c>
      <c r="K42" s="3">
        <f>(J42/J40)*100</f>
        <v>0</v>
      </c>
      <c r="L42" s="46" t="s">
        <v>25</v>
      </c>
      <c r="M42" s="47"/>
      <c r="N42" s="47"/>
      <c r="O42" s="47"/>
      <c r="P42" s="47"/>
      <c r="Q42" s="47"/>
      <c r="R42" s="48"/>
      <c r="S42" s="12">
        <f>COUNTIF(T9:T38,"ІІ ур")</f>
        <v>0</v>
      </c>
      <c r="T42" s="3">
        <f>(S42/S40)*100</f>
        <v>0</v>
      </c>
      <c r="U42" s="46" t="s">
        <v>25</v>
      </c>
      <c r="V42" s="47"/>
      <c r="W42" s="47"/>
      <c r="X42" s="47"/>
      <c r="Y42" s="47"/>
      <c r="Z42" s="47"/>
      <c r="AA42" s="48"/>
      <c r="AB42" s="12">
        <f>COUNTIF(AC9:AC38,"ІІ ур")</f>
        <v>0</v>
      </c>
      <c r="AC42" s="3">
        <f>(AB42/AB40)*100</f>
        <v>0</v>
      </c>
      <c r="AD42" s="46" t="s">
        <v>25</v>
      </c>
      <c r="AE42" s="47"/>
      <c r="AF42" s="47"/>
      <c r="AG42" s="47"/>
      <c r="AH42" s="47"/>
      <c r="AI42" s="48"/>
      <c r="AJ42" s="12">
        <f>COUNTIF(AK9:AK38,"ІІ ур")</f>
        <v>0</v>
      </c>
      <c r="AK42" s="3">
        <f>(AJ42/AJ40)*100</f>
        <v>0</v>
      </c>
      <c r="AL42" s="2"/>
      <c r="AM42" s="2"/>
      <c r="AN42" s="2"/>
    </row>
    <row r="43" spans="2:40" x14ac:dyDescent="0.25">
      <c r="B43" s="41"/>
      <c r="C43" s="41"/>
      <c r="D43" s="46" t="s">
        <v>26</v>
      </c>
      <c r="E43" s="47"/>
      <c r="F43" s="47"/>
      <c r="G43" s="47"/>
      <c r="H43" s="47"/>
      <c r="I43" s="48"/>
      <c r="J43" s="12">
        <v>30</v>
      </c>
      <c r="K43" s="3">
        <f>(J43/J40)*100</f>
        <v>100</v>
      </c>
      <c r="L43" s="46" t="s">
        <v>26</v>
      </c>
      <c r="M43" s="47"/>
      <c r="N43" s="47"/>
      <c r="O43" s="47"/>
      <c r="P43" s="47"/>
      <c r="Q43" s="47"/>
      <c r="R43" s="48"/>
      <c r="S43" s="12">
        <v>30</v>
      </c>
      <c r="T43" s="3">
        <f>(S43/S40)*100</f>
        <v>100</v>
      </c>
      <c r="U43" s="46" t="s">
        <v>26</v>
      </c>
      <c r="V43" s="47"/>
      <c r="W43" s="47"/>
      <c r="X43" s="47"/>
      <c r="Y43" s="47"/>
      <c r="Z43" s="47"/>
      <c r="AA43" s="48"/>
      <c r="AB43" s="12">
        <v>30</v>
      </c>
      <c r="AC43" s="3">
        <f>(AB43/AB40)*100</f>
        <v>100</v>
      </c>
      <c r="AD43" s="46" t="s">
        <v>26</v>
      </c>
      <c r="AE43" s="47"/>
      <c r="AF43" s="47"/>
      <c r="AG43" s="47"/>
      <c r="AH43" s="47"/>
      <c r="AI43" s="48"/>
      <c r="AJ43" s="12">
        <v>30</v>
      </c>
      <c r="AK43" s="3">
        <f>(AJ43/AJ40)*100</f>
        <v>100</v>
      </c>
      <c r="AL43" s="2"/>
      <c r="AM43" s="2"/>
      <c r="AN43" s="2"/>
    </row>
    <row r="44" spans="2:40" x14ac:dyDescent="0.25">
      <c r="B44" s="41"/>
      <c r="C44" s="41"/>
      <c r="D44" s="46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8"/>
      <c r="AM44" s="1" t="s">
        <v>15</v>
      </c>
      <c r="AN44" s="11" t="s">
        <v>11</v>
      </c>
    </row>
    <row r="45" spans="2:40" x14ac:dyDescent="0.25">
      <c r="B45" s="41"/>
      <c r="C45" s="41"/>
      <c r="D45" s="43" t="s">
        <v>20</v>
      </c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5"/>
      <c r="AM45" s="10">
        <f>COUNTA(C9:C38)</f>
        <v>30</v>
      </c>
      <c r="AN45" s="10">
        <v>100</v>
      </c>
    </row>
    <row r="46" spans="2:40" x14ac:dyDescent="0.25">
      <c r="B46" s="41"/>
      <c r="C46" s="41"/>
      <c r="D46" s="39" t="s">
        <v>27</v>
      </c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12">
        <f>COUNTIF(AN9:AN38,"І ур")</f>
        <v>0</v>
      </c>
      <c r="AN46" s="3">
        <f>(AM46/AM45)*100</f>
        <v>0</v>
      </c>
    </row>
    <row r="47" spans="2:40" x14ac:dyDescent="0.25">
      <c r="B47" s="41"/>
      <c r="C47" s="41"/>
      <c r="D47" s="39" t="s">
        <v>22</v>
      </c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12">
        <f>COUNTIF(AN9:AN38,"ІІ ур")</f>
        <v>0</v>
      </c>
      <c r="AN47" s="3">
        <f>(AM47/AM45)*100</f>
        <v>0</v>
      </c>
    </row>
    <row r="48" spans="2:40" x14ac:dyDescent="0.25">
      <c r="B48" s="42"/>
      <c r="C48" s="42"/>
      <c r="D48" s="39" t="s">
        <v>23</v>
      </c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12">
        <v>30</v>
      </c>
      <c r="AN48" s="3">
        <f>(AM48/AM45)*100</f>
        <v>100</v>
      </c>
    </row>
    <row r="100" spans="10:11" x14ac:dyDescent="0.25">
      <c r="J100">
        <v>1</v>
      </c>
      <c r="K100" t="s">
        <v>16</v>
      </c>
    </row>
    <row r="101" spans="10:11" x14ac:dyDescent="0.25">
      <c r="J101">
        <v>1.6</v>
      </c>
      <c r="K101" t="s">
        <v>17</v>
      </c>
    </row>
    <row r="102" spans="10:11" x14ac:dyDescent="0.25">
      <c r="J102">
        <v>2.6</v>
      </c>
      <c r="K102" t="s">
        <v>18</v>
      </c>
    </row>
  </sheetData>
  <autoFilter ref="AN1:AN50"/>
  <mergeCells count="52">
    <mergeCell ref="AD39:AI39"/>
    <mergeCell ref="AD40:AI40"/>
    <mergeCell ref="AD41:AI41"/>
    <mergeCell ref="AD42:AI42"/>
    <mergeCell ref="AD43:AI43"/>
    <mergeCell ref="D43:I43"/>
    <mergeCell ref="L41:R41"/>
    <mergeCell ref="L42:R42"/>
    <mergeCell ref="U41:AA41"/>
    <mergeCell ref="U42:AA42"/>
    <mergeCell ref="U43:AA43"/>
    <mergeCell ref="AC7:AC8"/>
    <mergeCell ref="AI7:AI8"/>
    <mergeCell ref="AJ7:AJ8"/>
    <mergeCell ref="AK7:AK8"/>
    <mergeCell ref="K7:K8"/>
    <mergeCell ref="R7:R8"/>
    <mergeCell ref="S7:S8"/>
    <mergeCell ref="T7:T8"/>
    <mergeCell ref="AB7:AB8"/>
    <mergeCell ref="D44:AL44"/>
    <mergeCell ref="D46:AL46"/>
    <mergeCell ref="D47:AL47"/>
    <mergeCell ref="D48:AL48"/>
    <mergeCell ref="B39:B48"/>
    <mergeCell ref="C39:C48"/>
    <mergeCell ref="D39:I39"/>
    <mergeCell ref="D40:I40"/>
    <mergeCell ref="D45:AL45"/>
    <mergeCell ref="L39:R39"/>
    <mergeCell ref="L40:R40"/>
    <mergeCell ref="L43:R43"/>
    <mergeCell ref="U39:AA39"/>
    <mergeCell ref="U40:AA40"/>
    <mergeCell ref="D41:I41"/>
    <mergeCell ref="D42:I42"/>
    <mergeCell ref="A2:AO2"/>
    <mergeCell ref="A3:AO3"/>
    <mergeCell ref="A4:AO4"/>
    <mergeCell ref="B6:AN6"/>
    <mergeCell ref="B7:B8"/>
    <mergeCell ref="C7:C8"/>
    <mergeCell ref="D7:H7"/>
    <mergeCell ref="L7:Q7"/>
    <mergeCell ref="U7:Z7"/>
    <mergeCell ref="AD7:AH7"/>
    <mergeCell ref="AA7:AA8"/>
    <mergeCell ref="AL7:AL8"/>
    <mergeCell ref="AM7:AM8"/>
    <mergeCell ref="AN7:AN8"/>
    <mergeCell ref="I7:I8"/>
    <mergeCell ref="J7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3-4 старт</vt:lpstr>
      <vt:lpstr>4-5 промежуток</vt:lpstr>
      <vt:lpstr>4-5 итог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2024-10-08T07:52:02Z</dcterms:modified>
</cp:coreProperties>
</file>