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020"/>
  </bookViews>
  <sheets>
    <sheet name="4-5 старт" sheetId="7" r:id="rId1"/>
    <sheet name="5-6 промежуток" sheetId="8" r:id="rId2"/>
    <sheet name="5-6 итог" sheetId="9" r:id="rId3"/>
  </sheets>
  <calcPr calcId="162913"/>
</workbook>
</file>

<file path=xl/calcChain.xml><?xml version="1.0" encoding="utf-8"?>
<calcChain xmlns="http://schemas.openxmlformats.org/spreadsheetml/2006/main">
  <c r="AD36" i="7" l="1"/>
  <c r="AA31" i="7"/>
  <c r="R31" i="7"/>
  <c r="K31" i="7"/>
  <c r="AC29" i="7"/>
  <c r="AD29" i="7" s="1"/>
  <c r="AE29" i="7" s="1"/>
  <c r="AA29" i="7"/>
  <c r="AB29" i="7" s="1"/>
  <c r="Z29" i="7"/>
  <c r="R29" i="7"/>
  <c r="Q29" i="7"/>
  <c r="K29" i="7"/>
  <c r="L29" i="7" s="1"/>
  <c r="J29" i="7"/>
  <c r="AC28" i="7"/>
  <c r="AD28" i="7" s="1"/>
  <c r="AE28" i="7" s="1"/>
  <c r="AA28" i="7"/>
  <c r="AB28" i="7" s="1"/>
  <c r="Z28" i="7"/>
  <c r="R28" i="7"/>
  <c r="Q28" i="7"/>
  <c r="K28" i="7"/>
  <c r="L28" i="7" s="1"/>
  <c r="J28" i="7"/>
  <c r="AC27" i="7"/>
  <c r="AD27" i="7" s="1"/>
  <c r="AE27" i="7" s="1"/>
  <c r="AA27" i="7"/>
  <c r="AB27" i="7" s="1"/>
  <c r="Z27" i="7"/>
  <c r="R27" i="7"/>
  <c r="Q27" i="7"/>
  <c r="K27" i="7"/>
  <c r="L27" i="7" s="1"/>
  <c r="J27" i="7"/>
  <c r="AC26" i="7"/>
  <c r="AD26" i="7" s="1"/>
  <c r="AE26" i="7" s="1"/>
  <c r="AA26" i="7"/>
  <c r="AB26" i="7" s="1"/>
  <c r="Z26" i="7"/>
  <c r="R26" i="7"/>
  <c r="Q26" i="7"/>
  <c r="K26" i="7"/>
  <c r="L26" i="7" s="1"/>
  <c r="J26" i="7"/>
  <c r="AC25" i="7"/>
  <c r="AD25" i="7" s="1"/>
  <c r="AE25" i="7" s="1"/>
  <c r="AA25" i="7"/>
  <c r="AB25" i="7" s="1"/>
  <c r="Z25" i="7"/>
  <c r="R25" i="7"/>
  <c r="Q25" i="7"/>
  <c r="K25" i="7"/>
  <c r="L25" i="7" s="1"/>
  <c r="J25" i="7"/>
  <c r="AC24" i="7"/>
  <c r="AD24" i="7" s="1"/>
  <c r="AE24" i="7" s="1"/>
  <c r="AA24" i="7"/>
  <c r="AB24" i="7" s="1"/>
  <c r="Z24" i="7"/>
  <c r="R24" i="7"/>
  <c r="Q24" i="7"/>
  <c r="K24" i="7"/>
  <c r="L24" i="7" s="1"/>
  <c r="J24" i="7"/>
  <c r="AC23" i="7"/>
  <c r="AD23" i="7" s="1"/>
  <c r="AE23" i="7" s="1"/>
  <c r="AA23" i="7"/>
  <c r="AB23" i="7" s="1"/>
  <c r="Z23" i="7"/>
  <c r="R23" i="7"/>
  <c r="Q23" i="7"/>
  <c r="K23" i="7"/>
  <c r="L23" i="7" s="1"/>
  <c r="J23" i="7"/>
  <c r="AC22" i="7"/>
  <c r="AD22" i="7" s="1"/>
  <c r="AE22" i="7" s="1"/>
  <c r="AA22" i="7"/>
  <c r="AB22" i="7" s="1"/>
  <c r="Z22" i="7"/>
  <c r="R22" i="7"/>
  <c r="Q22" i="7"/>
  <c r="K22" i="7"/>
  <c r="L22" i="7" s="1"/>
  <c r="J22" i="7"/>
  <c r="AC21" i="7"/>
  <c r="AD21" i="7" s="1"/>
  <c r="AE21" i="7" s="1"/>
  <c r="AA21" i="7"/>
  <c r="AB21" i="7" s="1"/>
  <c r="Z21" i="7"/>
  <c r="R21" i="7"/>
  <c r="Q21" i="7"/>
  <c r="K21" i="7"/>
  <c r="L21" i="7" s="1"/>
  <c r="J21" i="7"/>
  <c r="AC20" i="7"/>
  <c r="AD20" i="7" s="1"/>
  <c r="AE20" i="7" s="1"/>
  <c r="AA20" i="7"/>
  <c r="AB20" i="7" s="1"/>
  <c r="Z20" i="7"/>
  <c r="R20" i="7"/>
  <c r="Q20" i="7"/>
  <c r="K20" i="7"/>
  <c r="L20" i="7" s="1"/>
  <c r="J20" i="7"/>
  <c r="AC19" i="7"/>
  <c r="AD19" i="7" s="1"/>
  <c r="AE19" i="7" s="1"/>
  <c r="AA19" i="7"/>
  <c r="AB19" i="7" s="1"/>
  <c r="Z19" i="7"/>
  <c r="R19" i="7"/>
  <c r="Q19" i="7"/>
  <c r="K19" i="7"/>
  <c r="L19" i="7" s="1"/>
  <c r="J19" i="7"/>
  <c r="AC18" i="7"/>
  <c r="AD18" i="7" s="1"/>
  <c r="AE18" i="7" s="1"/>
  <c r="AA18" i="7"/>
  <c r="AB18" i="7" s="1"/>
  <c r="Z18" i="7"/>
  <c r="R18" i="7"/>
  <c r="Q18" i="7"/>
  <c r="K18" i="7"/>
  <c r="L18" i="7" s="1"/>
  <c r="J18" i="7"/>
  <c r="AC17" i="7"/>
  <c r="AD17" i="7" s="1"/>
  <c r="AE17" i="7" s="1"/>
  <c r="AA17" i="7"/>
  <c r="AB17" i="7" s="1"/>
  <c r="Z17" i="7"/>
  <c r="R17" i="7"/>
  <c r="Q17" i="7"/>
  <c r="K17" i="7"/>
  <c r="L17" i="7" s="1"/>
  <c r="J17" i="7"/>
  <c r="AC16" i="7"/>
  <c r="AD16" i="7" s="1"/>
  <c r="AE16" i="7" s="1"/>
  <c r="AA16" i="7"/>
  <c r="AB16" i="7" s="1"/>
  <c r="Z16" i="7"/>
  <c r="R16" i="7"/>
  <c r="Q16" i="7"/>
  <c r="K16" i="7"/>
  <c r="L16" i="7" s="1"/>
  <c r="J16" i="7"/>
  <c r="AC15" i="7"/>
  <c r="AD15" i="7" s="1"/>
  <c r="AE15" i="7" s="1"/>
  <c r="AA15" i="7"/>
  <c r="AB15" i="7" s="1"/>
  <c r="Z15" i="7"/>
  <c r="R15" i="7"/>
  <c r="Q15" i="7"/>
  <c r="K15" i="7"/>
  <c r="L15" i="7" s="1"/>
  <c r="J15" i="7"/>
  <c r="AC14" i="7"/>
  <c r="AD14" i="7" s="1"/>
  <c r="AE14" i="7" s="1"/>
  <c r="AA14" i="7"/>
  <c r="AB14" i="7" s="1"/>
  <c r="Z14" i="7"/>
  <c r="R14" i="7"/>
  <c r="Q14" i="7"/>
  <c r="K14" i="7"/>
  <c r="L14" i="7" s="1"/>
  <c r="J14" i="7"/>
  <c r="AA13" i="7"/>
  <c r="AB13" i="7" s="1"/>
  <c r="Z13" i="7"/>
  <c r="AC13" i="7" s="1"/>
  <c r="AD13" i="7" s="1"/>
  <c r="AE13" i="7" s="1"/>
  <c r="R13" i="7"/>
  <c r="Q13" i="7"/>
  <c r="K13" i="7"/>
  <c r="L13" i="7" s="1"/>
  <c r="J13" i="7"/>
  <c r="AC12" i="7"/>
  <c r="AD12" i="7" s="1"/>
  <c r="AE12" i="7" s="1"/>
  <c r="AA12" i="7"/>
  <c r="AB12" i="7" s="1"/>
  <c r="Z12" i="7"/>
  <c r="R12" i="7"/>
  <c r="Q12" i="7"/>
  <c r="K12" i="7"/>
  <c r="L12" i="7" s="1"/>
  <c r="J12" i="7"/>
  <c r="AA11" i="7"/>
  <c r="AB11" i="7" s="1"/>
  <c r="Z11" i="7"/>
  <c r="AC11" i="7" s="1"/>
  <c r="AD11" i="7" s="1"/>
  <c r="AE11" i="7" s="1"/>
  <c r="R11" i="7"/>
  <c r="Q11" i="7"/>
  <c r="K11" i="7"/>
  <c r="L11" i="7" s="1"/>
  <c r="J11" i="7"/>
  <c r="AC10" i="7"/>
  <c r="AD10" i="7" s="1"/>
  <c r="AE10" i="7" s="1"/>
  <c r="AA10" i="7"/>
  <c r="AB10" i="7" s="1"/>
  <c r="AA34" i="7" s="1"/>
  <c r="AB34" i="7" s="1"/>
  <c r="Z10" i="7"/>
  <c r="R10" i="7"/>
  <c r="Q10" i="7"/>
  <c r="K10" i="7"/>
  <c r="L10" i="7" s="1"/>
  <c r="J10" i="7"/>
  <c r="AA9" i="7"/>
  <c r="AB9" i="7" s="1"/>
  <c r="Z9" i="7"/>
  <c r="AC9" i="7" s="1"/>
  <c r="AD9" i="7" s="1"/>
  <c r="AE9" i="7" s="1"/>
  <c r="R9" i="7"/>
  <c r="Q9" i="7"/>
  <c r="K9" i="7"/>
  <c r="L9" i="7" s="1"/>
  <c r="J9" i="7"/>
  <c r="AD39" i="7" l="1"/>
  <c r="AE39" i="7" s="1"/>
  <c r="AD37" i="7"/>
  <c r="AE37" i="7" s="1"/>
  <c r="AD38" i="7"/>
  <c r="AE38" i="7" s="1"/>
  <c r="K32" i="7"/>
  <c r="K33" i="7"/>
  <c r="K34" i="7"/>
  <c r="L34" i="7" s="1"/>
  <c r="S9" i="7"/>
  <c r="S11" i="7"/>
  <c r="S13" i="7"/>
  <c r="AA33" i="7"/>
  <c r="S10" i="7"/>
  <c r="S12" i="7"/>
  <c r="S14" i="7"/>
  <c r="AA32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R32" i="7" l="1"/>
  <c r="R34" i="7"/>
  <c r="S34" i="7" s="1"/>
  <c r="R33" i="7"/>
</calcChain>
</file>

<file path=xl/sharedStrings.xml><?xml version="1.0" encoding="utf-8"?>
<sst xmlns="http://schemas.openxmlformats.org/spreadsheetml/2006/main" count="91" uniqueCount="65">
  <si>
    <t xml:space="preserve">Лист наблюдения  </t>
  </si>
  <si>
    <t>Образовательная область "Познание"</t>
  </si>
  <si>
    <t>№</t>
  </si>
  <si>
    <t>Ф.И.ребенка</t>
  </si>
  <si>
    <t>Конструирование</t>
  </si>
  <si>
    <t>Естествознание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</si>
  <si>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</si>
  <si>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</si>
  <si>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</si>
  <si>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</si>
  <si>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Формирование элементарных математических представлений</t>
  </si>
  <si>
    <t>общее</t>
  </si>
  <si>
    <t>средний</t>
  </si>
  <si>
    <t>к-во</t>
  </si>
  <si>
    <t>уровень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</si>
  <si>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</si>
  <si>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</si>
  <si>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</si>
  <si>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</si>
  <si>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</si>
  <si>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</si>
  <si>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</si>
  <si>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</si>
  <si>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</si>
  <si>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</si>
  <si>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>Ақоразова Айым</t>
  </si>
  <si>
    <t>Губайдуллина Сафия</t>
  </si>
  <si>
    <t>Самат Аяла</t>
  </si>
  <si>
    <t>Куандыков Исмаил</t>
  </si>
  <si>
    <t>Шинкарук Ника</t>
  </si>
  <si>
    <t>Соловьева Александра</t>
  </si>
  <si>
    <t>Дик Эрика</t>
  </si>
  <si>
    <t>Досова Амели</t>
  </si>
  <si>
    <t>Климова Кира</t>
  </si>
  <si>
    <t>Рогальский Ален</t>
  </si>
  <si>
    <t>Толымбекова Амила</t>
  </si>
  <si>
    <t>Курбанов Самир</t>
  </si>
  <si>
    <t>Иса Исмаил</t>
  </si>
  <si>
    <t>Бисенов Батыр</t>
  </si>
  <si>
    <t>Нугаев Алишер</t>
  </si>
  <si>
    <t>Уразалин Исатай</t>
  </si>
  <si>
    <t>Унашев Имран</t>
  </si>
  <si>
    <t>Беккужин Акбар</t>
  </si>
  <si>
    <t>Камелова Камила</t>
  </si>
  <si>
    <t>Алимбаев Кайсар</t>
  </si>
  <si>
    <t>Тымпиев Асылжан</t>
  </si>
  <si>
    <t xml:space="preserve">результатов диагностики стартового контроля в старшей группе (от 4 лет)  </t>
  </si>
  <si>
    <t>4-5-П.1 знает понятия "много", "один", "по одному", "ни одного";</t>
  </si>
  <si>
    <t>4-5-П.2 умеет сравнивать два контрастных и одинаковых предмета по длине, ширине, высоте и толщине;</t>
  </si>
  <si>
    <t>4-5-П.3 обозначает результат сравнения словами;</t>
  </si>
  <si>
    <t xml:space="preserve">4-5-П.4 знает геометрические фигуры; </t>
  </si>
  <si>
    <t>4-5-П.5 умеет ориентироваться в пространстве и во времени;</t>
  </si>
  <si>
    <t>4-5-П.6 умеет различать правую и левую руку.</t>
  </si>
  <si>
    <t>4-5-П.7 знает и называет детали строительного материала, располагает их различными способами;</t>
  </si>
  <si>
    <t>4-5-П.8 умеет различать по цвету и величине;</t>
  </si>
  <si>
    <t>4-5-П.9 сооружает простейшие постройки;</t>
  </si>
  <si>
    <t>4-5-П.10 умеет преобразовывать лист бумаги, используя различные способы конструирования.</t>
  </si>
  <si>
    <t>4-5-П.11 умеет определять состояние погоды;</t>
  </si>
  <si>
    <t>4-5-П.12 имеет представление о некоторых растениях родного края;</t>
  </si>
  <si>
    <t>4-5-П.13 называет и распознает по характерным признакам цветущие травянистые растения, на вкус некоторые виды овощей и фруктов;</t>
  </si>
  <si>
    <t>4-5-П.14 называет и различает по характерным признакам животных и их детенышей;</t>
  </si>
  <si>
    <t>4-5-П.15 знает о свойствах песка, воды и снега;</t>
  </si>
  <si>
    <t>4-5-П.16 имеет представление о правилах поведения в природе</t>
  </si>
  <si>
    <t>Б (I уровень)</t>
  </si>
  <si>
    <r>
      <t xml:space="preserve">Учебный год: </t>
    </r>
    <r>
      <rPr>
        <b/>
        <u/>
        <sz val="11"/>
        <color theme="1"/>
        <rFont val="Times New Roman"/>
        <family val="1"/>
        <charset val="204"/>
      </rPr>
      <t>2022-2023</t>
    </r>
    <r>
      <rPr>
        <b/>
        <sz val="11"/>
        <color theme="1"/>
        <rFont val="Times New Roman"/>
        <family val="1"/>
        <charset val="204"/>
      </rPr>
      <t xml:space="preserve">       Группа</t>
    </r>
    <r>
      <rPr>
        <b/>
        <u/>
        <sz val="11"/>
        <color theme="1"/>
        <rFont val="Times New Roman"/>
        <family val="1"/>
        <charset val="204"/>
      </rPr>
      <t>: предшкола Всезнайки</t>
    </r>
    <r>
      <rPr>
        <b/>
        <sz val="11"/>
        <color theme="1"/>
        <rFont val="Times New Roman"/>
        <family val="1"/>
        <charset val="204"/>
      </rPr>
      <t xml:space="preserve">     Дата проведения: </t>
    </r>
    <r>
      <rPr>
        <b/>
        <u/>
        <sz val="11"/>
        <color theme="1"/>
        <rFont val="Times New Roman"/>
        <family val="1"/>
        <charset val="204"/>
      </rPr>
      <t>сентябрь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</si>
</sst>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98"/>
  <sheetViews>
    <sheetView tabSelected="1" zoomScale="59" zoomScaleNormal="59" workbookViewId="0">
      <selection activeCell="AG8" sqref="AG8"/>
    </sheetView>
  </sheetViews>
  <sheetFormatPr defaultRowHeight="15" x14ac:dyDescent="0.25"/>
  <cols>
    <col min="2" max="2" width="4.85546875" customWidth="1"/>
    <col min="3" max="3" width="33.85546875" customWidth="1"/>
    <col min="4" max="4" width="5.42578125" customWidth="1"/>
    <col min="5" max="5" width="5.28515625" customWidth="1"/>
    <col min="6" max="6" width="7.140625" customWidth="1"/>
    <col min="7" max="8" width="4.7109375" customWidth="1"/>
    <col min="9" max="9" width="8.28515625" customWidth="1"/>
    <col min="10" max="10" width="4.85546875" customWidth="1"/>
    <col min="11" max="11" width="4.28515625" customWidth="1"/>
    <col min="12" max="12" width="4.85546875" customWidth="1"/>
    <col min="13" max="14" width="4.5703125" customWidth="1"/>
    <col min="15" max="15" width="5.7109375" customWidth="1"/>
    <col min="16" max="16" width="9.28515625" customWidth="1"/>
    <col min="17" max="17" width="6.42578125" customWidth="1"/>
    <col min="18" max="18" width="5.7109375" customWidth="1"/>
    <col min="19" max="19" width="6.42578125" customWidth="1"/>
    <col min="20" max="20" width="8.85546875" customWidth="1"/>
    <col min="21" max="21" width="7.5703125" customWidth="1"/>
    <col min="22" max="22" width="8.42578125" customWidth="1"/>
    <col min="23" max="23" width="6.28515625" customWidth="1"/>
    <col min="24" max="24" width="9.7109375" customWidth="1"/>
    <col min="25" max="25" width="7.28515625" customWidth="1"/>
    <col min="26" max="26" width="4.42578125" customWidth="1"/>
    <col min="27" max="27" width="6.140625" customWidth="1"/>
    <col min="28" max="28" width="10.140625" customWidth="1"/>
    <col min="30" max="30" width="9.140625" style="7"/>
  </cols>
  <sheetData>
    <row r="2" spans="1:32" ht="1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spans="1:32" ht="15" customHeight="1" x14ac:dyDescent="0.25">
      <c r="A3" s="27" t="s">
        <v>46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</row>
    <row r="4" spans="1:32" ht="15" customHeight="1" x14ac:dyDescent="0.25">
      <c r="A4" s="27" t="s">
        <v>64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1:32" x14ac:dyDescent="0.25">
      <c r="AD5"/>
    </row>
    <row r="6" spans="1:32" x14ac:dyDescent="0.25">
      <c r="B6" s="28" t="s">
        <v>1</v>
      </c>
      <c r="C6" s="2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8"/>
      <c r="AD6" s="28"/>
      <c r="AE6" s="28"/>
    </row>
    <row r="7" spans="1:32" ht="81" customHeight="1" x14ac:dyDescent="0.25">
      <c r="B7" s="30" t="s">
        <v>2</v>
      </c>
      <c r="C7" s="31" t="s">
        <v>3</v>
      </c>
      <c r="D7" s="32" t="s">
        <v>10</v>
      </c>
      <c r="E7" s="33"/>
      <c r="F7" s="33"/>
      <c r="G7" s="33"/>
      <c r="H7" s="33"/>
      <c r="I7" s="34"/>
      <c r="J7" s="17" t="s">
        <v>11</v>
      </c>
      <c r="K7" s="18" t="s">
        <v>12</v>
      </c>
      <c r="L7" s="19" t="s">
        <v>14</v>
      </c>
      <c r="M7" s="35" t="s">
        <v>4</v>
      </c>
      <c r="N7" s="35"/>
      <c r="O7" s="35"/>
      <c r="P7" s="35"/>
      <c r="Q7" s="17" t="s">
        <v>11</v>
      </c>
      <c r="R7" s="18" t="s">
        <v>12</v>
      </c>
      <c r="S7" s="19" t="s">
        <v>14</v>
      </c>
      <c r="T7" s="35" t="s">
        <v>5</v>
      </c>
      <c r="U7" s="35"/>
      <c r="V7" s="35"/>
      <c r="W7" s="35"/>
      <c r="X7" s="35"/>
      <c r="Y7" s="35"/>
      <c r="Z7" s="17" t="s">
        <v>11</v>
      </c>
      <c r="AA7" s="18" t="s">
        <v>12</v>
      </c>
      <c r="AB7" s="19" t="s">
        <v>14</v>
      </c>
      <c r="AC7" s="36" t="s">
        <v>6</v>
      </c>
      <c r="AD7" s="39" t="s">
        <v>7</v>
      </c>
      <c r="AE7" s="38" t="s">
        <v>8</v>
      </c>
    </row>
    <row r="8" spans="1:32" ht="225" customHeight="1" x14ac:dyDescent="0.25">
      <c r="B8" s="30"/>
      <c r="C8" s="30"/>
      <c r="D8" s="12" t="s">
        <v>47</v>
      </c>
      <c r="E8" s="12" t="s">
        <v>48</v>
      </c>
      <c r="F8" s="12" t="s">
        <v>49</v>
      </c>
      <c r="G8" s="12" t="s">
        <v>50</v>
      </c>
      <c r="H8" s="12" t="s">
        <v>51</v>
      </c>
      <c r="I8" s="12" t="s">
        <v>52</v>
      </c>
      <c r="J8" s="17"/>
      <c r="K8" s="18"/>
      <c r="L8" s="19"/>
      <c r="M8" s="12" t="s">
        <v>53</v>
      </c>
      <c r="N8" s="12" t="s">
        <v>54</v>
      </c>
      <c r="O8" s="12" t="s">
        <v>55</v>
      </c>
      <c r="P8" s="12" t="s">
        <v>56</v>
      </c>
      <c r="Q8" s="17"/>
      <c r="R8" s="18"/>
      <c r="S8" s="19"/>
      <c r="T8" s="12" t="s">
        <v>57</v>
      </c>
      <c r="U8" s="12" t="s">
        <v>58</v>
      </c>
      <c r="V8" s="12" t="s">
        <v>59</v>
      </c>
      <c r="W8" s="12" t="s">
        <v>60</v>
      </c>
      <c r="X8" s="12" t="s">
        <v>61</v>
      </c>
      <c r="Y8" s="12" t="s">
        <v>62</v>
      </c>
      <c r="Z8" s="17"/>
      <c r="AA8" s="18"/>
      <c r="AB8" s="19"/>
      <c r="AC8" s="37"/>
      <c r="AD8" s="39"/>
      <c r="AE8" s="38"/>
    </row>
    <row r="9" spans="1:32" x14ac:dyDescent="0.25">
      <c r="B9" s="1">
        <v>1</v>
      </c>
      <c r="C9" s="1" t="s">
        <v>25</v>
      </c>
      <c r="D9" s="1">
        <v>1</v>
      </c>
      <c r="E9" s="1">
        <v>1</v>
      </c>
      <c r="F9" s="1">
        <v>1</v>
      </c>
      <c r="G9" s="1">
        <v>2</v>
      </c>
      <c r="H9" s="1">
        <v>2</v>
      </c>
      <c r="I9" s="1">
        <v>1</v>
      </c>
      <c r="J9" s="4">
        <f>SUM(D9:I9)</f>
        <v>8</v>
      </c>
      <c r="K9" s="5">
        <f>AVERAGE(D9:I9)</f>
        <v>1.3333333333333333</v>
      </c>
      <c r="L9" s="10" t="str">
        <f>IF(D9="","",VLOOKUP(K9,$J$96:$K$98,2,TRUE))</f>
        <v>І ур</v>
      </c>
      <c r="M9" s="1">
        <v>1</v>
      </c>
      <c r="N9" s="1">
        <v>1</v>
      </c>
      <c r="O9" s="1">
        <v>1</v>
      </c>
      <c r="P9" s="1">
        <v>2</v>
      </c>
      <c r="Q9" s="4">
        <f>SUM(M9:P9)</f>
        <v>5</v>
      </c>
      <c r="R9" s="5">
        <f>AVERAGE(M9:P9)</f>
        <v>1.25</v>
      </c>
      <c r="S9" s="10" t="str">
        <f>IF(K9="","",VLOOKUP(R9,$J$96:$K$98,2,TRUE))</f>
        <v>І ур</v>
      </c>
      <c r="T9" s="1">
        <v>2</v>
      </c>
      <c r="U9" s="1">
        <v>2</v>
      </c>
      <c r="V9" s="1">
        <v>1</v>
      </c>
      <c r="W9" s="1">
        <v>2</v>
      </c>
      <c r="X9" s="1">
        <v>2</v>
      </c>
      <c r="Y9" s="1">
        <v>1</v>
      </c>
      <c r="Z9" s="4">
        <f>SUM(T9:Y9)</f>
        <v>10</v>
      </c>
      <c r="AA9" s="5">
        <f>AVERAGE(T9:Y9)</f>
        <v>1.6666666666666667</v>
      </c>
      <c r="AB9" s="10" t="str">
        <f>IF(T9="","",VLOOKUP(AA9,$J$96:$K$98,2,TRUE))</f>
        <v>ІІ ур</v>
      </c>
      <c r="AC9" s="6">
        <f>J9+Q9+Z9</f>
        <v>23</v>
      </c>
      <c r="AD9" s="40">
        <f>AC9/16</f>
        <v>1.4375</v>
      </c>
      <c r="AE9" s="10" t="str">
        <f>IF(W9="","",VLOOKUP(AD9,$J$96:$K$98,2,TRUE))</f>
        <v>І ур</v>
      </c>
    </row>
    <row r="10" spans="1:32" x14ac:dyDescent="0.25">
      <c r="B10" s="1">
        <v>2</v>
      </c>
      <c r="C10" s="1" t="s">
        <v>26</v>
      </c>
      <c r="D10" s="1">
        <v>2</v>
      </c>
      <c r="E10" s="1">
        <v>1</v>
      </c>
      <c r="F10" s="1">
        <v>1</v>
      </c>
      <c r="G10" s="1">
        <v>2</v>
      </c>
      <c r="H10" s="1">
        <v>1</v>
      </c>
      <c r="I10" s="1">
        <v>1</v>
      </c>
      <c r="J10" s="4">
        <f t="shared" ref="J10:J29" si="0">SUM(D10:I10)</f>
        <v>8</v>
      </c>
      <c r="K10" s="5">
        <f t="shared" ref="K10:K29" si="1">AVERAGE(D10:I10)</f>
        <v>1.3333333333333333</v>
      </c>
      <c r="L10" s="10" t="str">
        <f>IF(D10="","",VLOOKUP(K10,$J$96:$K$98,2,TRUE))</f>
        <v>І ур</v>
      </c>
      <c r="M10" s="1">
        <v>2</v>
      </c>
      <c r="N10" s="1">
        <v>1</v>
      </c>
      <c r="O10" s="1">
        <v>1</v>
      </c>
      <c r="P10" s="1">
        <v>2</v>
      </c>
      <c r="Q10" s="4">
        <f t="shared" ref="Q10:Q29" si="2">SUM(M10:P10)</f>
        <v>6</v>
      </c>
      <c r="R10" s="5">
        <f t="shared" ref="R10:R29" si="3">AVERAGE(M10:P10)</f>
        <v>1.5</v>
      </c>
      <c r="S10" s="10" t="str">
        <f>IF(K10="","",VLOOKUP(R10,$J$96:$K$98,2,TRUE))</f>
        <v>І ур</v>
      </c>
      <c r="T10" s="1">
        <v>2</v>
      </c>
      <c r="U10" s="1">
        <v>1</v>
      </c>
      <c r="V10" s="1">
        <v>1</v>
      </c>
      <c r="W10" s="1">
        <v>2</v>
      </c>
      <c r="X10" s="1">
        <v>2</v>
      </c>
      <c r="Y10" s="1">
        <v>1</v>
      </c>
      <c r="Z10" s="4">
        <f t="shared" ref="Z10:Z29" si="4">SUM(T10:Y10)</f>
        <v>9</v>
      </c>
      <c r="AA10" s="5">
        <f t="shared" ref="AA10:AA29" si="5">AVERAGE(T10:Y10)</f>
        <v>1.5</v>
      </c>
      <c r="AB10" s="10" t="str">
        <f>IF(T10="","",VLOOKUP(AA10,$J$96:$K$98,2,TRUE))</f>
        <v>І ур</v>
      </c>
      <c r="AC10" s="6">
        <f t="shared" ref="AC10:AC29" si="6">J10+Q10+Z10</f>
        <v>23</v>
      </c>
      <c r="AD10" s="40">
        <f t="shared" ref="AD10:AD29" si="7">AC10/16</f>
        <v>1.4375</v>
      </c>
      <c r="AE10" s="10" t="str">
        <f>IF(W10="","",VLOOKUP(AD10,$J$96:$K$98,2,TRUE))</f>
        <v>І ур</v>
      </c>
    </row>
    <row r="11" spans="1:32" x14ac:dyDescent="0.25">
      <c r="B11" s="1">
        <v>3</v>
      </c>
      <c r="C11" s="1" t="s">
        <v>27</v>
      </c>
      <c r="D11" s="1">
        <v>2</v>
      </c>
      <c r="E11" s="1">
        <v>1</v>
      </c>
      <c r="F11" s="1">
        <v>2</v>
      </c>
      <c r="G11" s="1">
        <v>1</v>
      </c>
      <c r="H11" s="1">
        <v>2</v>
      </c>
      <c r="I11" s="1">
        <v>1</v>
      </c>
      <c r="J11" s="4">
        <f t="shared" si="0"/>
        <v>9</v>
      </c>
      <c r="K11" s="5">
        <f t="shared" si="1"/>
        <v>1.5</v>
      </c>
      <c r="L11" s="10" t="str">
        <f>IF(D11="","",VLOOKUP(K11,$J$96:$K$98,2,TRUE))</f>
        <v>І ур</v>
      </c>
      <c r="M11" s="1">
        <v>2</v>
      </c>
      <c r="N11" s="1">
        <v>1</v>
      </c>
      <c r="O11" s="1">
        <v>2</v>
      </c>
      <c r="P11" s="1">
        <v>1</v>
      </c>
      <c r="Q11" s="4">
        <f t="shared" si="2"/>
        <v>6</v>
      </c>
      <c r="R11" s="5">
        <f t="shared" si="3"/>
        <v>1.5</v>
      </c>
      <c r="S11" s="10" t="str">
        <f>IF(K11="","",VLOOKUP(R11,$J$96:$K$98,2,TRUE))</f>
        <v>І ур</v>
      </c>
      <c r="T11" s="1">
        <v>1</v>
      </c>
      <c r="U11" s="1">
        <v>2</v>
      </c>
      <c r="V11" s="1">
        <v>1</v>
      </c>
      <c r="W11" s="1">
        <v>2</v>
      </c>
      <c r="X11" s="1">
        <v>2</v>
      </c>
      <c r="Y11" s="1">
        <v>1</v>
      </c>
      <c r="Z11" s="4">
        <f t="shared" si="4"/>
        <v>9</v>
      </c>
      <c r="AA11" s="5">
        <f t="shared" si="5"/>
        <v>1.5</v>
      </c>
      <c r="AB11" s="10" t="str">
        <f>IF(T11="","",VLOOKUP(AA11,$J$96:$K$98,2,TRUE))</f>
        <v>І ур</v>
      </c>
      <c r="AC11" s="6">
        <f t="shared" si="6"/>
        <v>24</v>
      </c>
      <c r="AD11" s="40">
        <f t="shared" si="7"/>
        <v>1.5</v>
      </c>
      <c r="AE11" s="10" t="str">
        <f>IF(W11="","",VLOOKUP(AD11,$J$96:$K$98,2,TRUE))</f>
        <v>І ур</v>
      </c>
    </row>
    <row r="12" spans="1:32" x14ac:dyDescent="0.25">
      <c r="B12" s="1">
        <v>4</v>
      </c>
      <c r="C12" s="1" t="s">
        <v>28</v>
      </c>
      <c r="D12" s="1">
        <v>1</v>
      </c>
      <c r="E12" s="1">
        <v>1</v>
      </c>
      <c r="F12" s="1">
        <v>2</v>
      </c>
      <c r="G12" s="1">
        <v>2</v>
      </c>
      <c r="H12" s="1">
        <v>1</v>
      </c>
      <c r="I12" s="1">
        <v>2</v>
      </c>
      <c r="J12" s="4">
        <f t="shared" si="0"/>
        <v>9</v>
      </c>
      <c r="K12" s="5">
        <f t="shared" si="1"/>
        <v>1.5</v>
      </c>
      <c r="L12" s="10" t="str">
        <f>IF(D12="","",VLOOKUP(K12,$J$96:$K$98,2,TRUE))</f>
        <v>І ур</v>
      </c>
      <c r="M12" s="1">
        <v>1</v>
      </c>
      <c r="N12" s="1">
        <v>1</v>
      </c>
      <c r="O12" s="1">
        <v>2</v>
      </c>
      <c r="P12" s="1">
        <v>2</v>
      </c>
      <c r="Q12" s="4">
        <f t="shared" si="2"/>
        <v>6</v>
      </c>
      <c r="R12" s="5">
        <f t="shared" si="3"/>
        <v>1.5</v>
      </c>
      <c r="S12" s="10" t="str">
        <f>IF(K12="","",VLOOKUP(R12,$J$96:$K$98,2,TRUE))</f>
        <v>І ур</v>
      </c>
      <c r="T12" s="1">
        <v>2</v>
      </c>
      <c r="U12" s="1">
        <v>1</v>
      </c>
      <c r="V12" s="1">
        <v>2</v>
      </c>
      <c r="W12" s="1">
        <v>1</v>
      </c>
      <c r="X12" s="1">
        <v>2</v>
      </c>
      <c r="Y12" s="1">
        <v>1</v>
      </c>
      <c r="Z12" s="4">
        <f t="shared" si="4"/>
        <v>9</v>
      </c>
      <c r="AA12" s="5">
        <f t="shared" si="5"/>
        <v>1.5</v>
      </c>
      <c r="AB12" s="10" t="str">
        <f>IF(T12="","",VLOOKUP(AA12,$J$96:$K$98,2,TRUE))</f>
        <v>І ур</v>
      </c>
      <c r="AC12" s="6">
        <f t="shared" si="6"/>
        <v>24</v>
      </c>
      <c r="AD12" s="40">
        <f t="shared" si="7"/>
        <v>1.5</v>
      </c>
      <c r="AE12" s="10" t="str">
        <f>IF(W12="","",VLOOKUP(AD12,$J$96:$K$98,2,TRUE))</f>
        <v>І ур</v>
      </c>
    </row>
    <row r="13" spans="1:32" x14ac:dyDescent="0.25">
      <c r="B13" s="1">
        <v>5</v>
      </c>
      <c r="C13" s="1" t="s">
        <v>29</v>
      </c>
      <c r="D13" s="1">
        <v>2</v>
      </c>
      <c r="E13" s="1">
        <v>1</v>
      </c>
      <c r="F13" s="1">
        <v>2</v>
      </c>
      <c r="G13" s="1">
        <v>1</v>
      </c>
      <c r="H13" s="1">
        <v>2</v>
      </c>
      <c r="I13" s="1">
        <v>1</v>
      </c>
      <c r="J13" s="4">
        <f t="shared" si="0"/>
        <v>9</v>
      </c>
      <c r="K13" s="5">
        <f t="shared" si="1"/>
        <v>1.5</v>
      </c>
      <c r="L13" s="10" t="str">
        <f t="shared" ref="L13" si="8">IF(D13="","",VLOOKUP(K13,$J$96:$K$98,2,TRUE))</f>
        <v>І ур</v>
      </c>
      <c r="M13" s="1">
        <v>2</v>
      </c>
      <c r="N13" s="1">
        <v>1</v>
      </c>
      <c r="O13" s="1">
        <v>2</v>
      </c>
      <c r="P13" s="1">
        <v>1</v>
      </c>
      <c r="Q13" s="4">
        <f t="shared" si="2"/>
        <v>6</v>
      </c>
      <c r="R13" s="5">
        <f t="shared" si="3"/>
        <v>1.5</v>
      </c>
      <c r="S13" s="10" t="str">
        <f>IF(K13="","",VLOOKUP(R13,$J$96:$K$98,2,TRUE))</f>
        <v>І ур</v>
      </c>
      <c r="T13" s="1">
        <v>1</v>
      </c>
      <c r="U13" s="1">
        <v>2</v>
      </c>
      <c r="V13" s="1">
        <v>1</v>
      </c>
      <c r="W13" s="1">
        <v>1</v>
      </c>
      <c r="X13" s="1">
        <v>2</v>
      </c>
      <c r="Y13" s="1">
        <v>1</v>
      </c>
      <c r="Z13" s="4">
        <f t="shared" si="4"/>
        <v>8</v>
      </c>
      <c r="AA13" s="5">
        <f t="shared" si="5"/>
        <v>1.3333333333333333</v>
      </c>
      <c r="AB13" s="10" t="str">
        <f>IF(T13="","",VLOOKUP(AA13,$J$96:$K$98,2,TRUE))</f>
        <v>І ур</v>
      </c>
      <c r="AC13" s="6">
        <f t="shared" si="6"/>
        <v>23</v>
      </c>
      <c r="AD13" s="40">
        <f t="shared" si="7"/>
        <v>1.4375</v>
      </c>
      <c r="AE13" s="10" t="str">
        <f>IF(W13="","",VLOOKUP(AD13,$J$96:$K$98,2,TRUE))</f>
        <v>І ур</v>
      </c>
    </row>
    <row r="14" spans="1:32" x14ac:dyDescent="0.25">
      <c r="B14" s="1">
        <v>6</v>
      </c>
      <c r="C14" s="1" t="s">
        <v>30</v>
      </c>
      <c r="D14" s="1">
        <v>2</v>
      </c>
      <c r="E14" s="1">
        <v>1</v>
      </c>
      <c r="F14" s="1">
        <v>2</v>
      </c>
      <c r="G14" s="1">
        <v>1</v>
      </c>
      <c r="H14" s="1">
        <v>2</v>
      </c>
      <c r="I14" s="1">
        <v>1</v>
      </c>
      <c r="J14" s="4">
        <f t="shared" si="0"/>
        <v>9</v>
      </c>
      <c r="K14" s="5">
        <f t="shared" si="1"/>
        <v>1.5</v>
      </c>
      <c r="L14" s="10" t="str">
        <f>IF(D14="","",VLOOKUP(K14,$J$96:$K$98,2,TRUE))</f>
        <v>І ур</v>
      </c>
      <c r="M14" s="1">
        <v>2</v>
      </c>
      <c r="N14" s="1">
        <v>1</v>
      </c>
      <c r="O14" s="1">
        <v>2</v>
      </c>
      <c r="P14" s="1">
        <v>1</v>
      </c>
      <c r="Q14" s="4">
        <f t="shared" si="2"/>
        <v>6</v>
      </c>
      <c r="R14" s="5">
        <f t="shared" si="3"/>
        <v>1.5</v>
      </c>
      <c r="S14" s="10" t="str">
        <f>IF(K14="","",VLOOKUP(R14,$J$96:$K$98,2,TRUE))</f>
        <v>І ур</v>
      </c>
      <c r="T14" s="1">
        <v>1</v>
      </c>
      <c r="U14" s="1">
        <v>2</v>
      </c>
      <c r="V14" s="1">
        <v>1</v>
      </c>
      <c r="W14" s="1">
        <v>2</v>
      </c>
      <c r="X14" s="1">
        <v>1</v>
      </c>
      <c r="Y14" s="1">
        <v>2</v>
      </c>
      <c r="Z14" s="4">
        <f t="shared" si="4"/>
        <v>9</v>
      </c>
      <c r="AA14" s="5">
        <f t="shared" si="5"/>
        <v>1.5</v>
      </c>
      <c r="AB14" s="10" t="str">
        <f>IF(T14="","",VLOOKUP(AA14,$J$96:$K$98,2,TRUE))</f>
        <v>І ур</v>
      </c>
      <c r="AC14" s="6">
        <f t="shared" si="6"/>
        <v>24</v>
      </c>
      <c r="AD14" s="40">
        <f t="shared" si="7"/>
        <v>1.5</v>
      </c>
      <c r="AE14" s="10" t="str">
        <f>IF(W14="","",VLOOKUP(AD14,$J$96:$K$98,2,TRUE))</f>
        <v>І ур</v>
      </c>
    </row>
    <row r="15" spans="1:32" x14ac:dyDescent="0.25">
      <c r="B15" s="1">
        <v>7</v>
      </c>
      <c r="C15" s="1" t="s">
        <v>31</v>
      </c>
      <c r="D15" s="1">
        <v>1</v>
      </c>
      <c r="E15" s="1">
        <v>1</v>
      </c>
      <c r="F15" s="1">
        <v>1</v>
      </c>
      <c r="G15" s="1">
        <v>1</v>
      </c>
      <c r="H15" s="1">
        <v>2</v>
      </c>
      <c r="I15" s="1">
        <v>2</v>
      </c>
      <c r="J15" s="4">
        <f t="shared" si="0"/>
        <v>8</v>
      </c>
      <c r="K15" s="5">
        <f t="shared" si="1"/>
        <v>1.3333333333333333</v>
      </c>
      <c r="L15" s="10" t="str">
        <f>IF(D15="","",VLOOKUP(K15,$J$96:$K$98,2,TRUE))</f>
        <v>І ур</v>
      </c>
      <c r="M15" s="1">
        <v>1</v>
      </c>
      <c r="N15" s="1">
        <v>1</v>
      </c>
      <c r="O15" s="1">
        <v>1</v>
      </c>
      <c r="P15" s="1">
        <v>1</v>
      </c>
      <c r="Q15" s="4">
        <f t="shared" si="2"/>
        <v>4</v>
      </c>
      <c r="R15" s="5">
        <f t="shared" si="3"/>
        <v>1</v>
      </c>
      <c r="S15" s="10" t="str">
        <f>IF(K15="","",VLOOKUP(R15,$J$96:$K$98,2,TRUE))</f>
        <v>І ур</v>
      </c>
      <c r="T15" s="1">
        <v>1</v>
      </c>
      <c r="U15" s="1">
        <v>2</v>
      </c>
      <c r="V15" s="1">
        <v>2</v>
      </c>
      <c r="W15" s="1">
        <v>1</v>
      </c>
      <c r="X15" s="1">
        <v>2</v>
      </c>
      <c r="Y15" s="1">
        <v>1</v>
      </c>
      <c r="Z15" s="4">
        <f t="shared" si="4"/>
        <v>9</v>
      </c>
      <c r="AA15" s="5">
        <f t="shared" si="5"/>
        <v>1.5</v>
      </c>
      <c r="AB15" s="10" t="str">
        <f>IF(T15="","",VLOOKUP(AA15,$J$96:$K$98,2,TRUE))</f>
        <v>І ур</v>
      </c>
      <c r="AC15" s="6">
        <f t="shared" si="6"/>
        <v>21</v>
      </c>
      <c r="AD15" s="40">
        <f t="shared" si="7"/>
        <v>1.3125</v>
      </c>
      <c r="AE15" s="10" t="str">
        <f>IF(W15="","",VLOOKUP(AD15,$J$96:$K$98,2,TRUE))</f>
        <v>І ур</v>
      </c>
    </row>
    <row r="16" spans="1:32" x14ac:dyDescent="0.25">
      <c r="B16" s="1">
        <v>8</v>
      </c>
      <c r="C16" s="1" t="s">
        <v>32</v>
      </c>
      <c r="D16" s="1">
        <v>2</v>
      </c>
      <c r="E16" s="1">
        <v>1</v>
      </c>
      <c r="F16" s="1">
        <v>2</v>
      </c>
      <c r="G16" s="1">
        <v>1</v>
      </c>
      <c r="H16" s="1">
        <v>2</v>
      </c>
      <c r="I16" s="1">
        <v>1</v>
      </c>
      <c r="J16" s="4">
        <f t="shared" si="0"/>
        <v>9</v>
      </c>
      <c r="K16" s="5">
        <f t="shared" si="1"/>
        <v>1.5</v>
      </c>
      <c r="L16" s="10" t="str">
        <f>IF(D16="","",VLOOKUP(K16,$J$96:$K$98,2,TRUE))</f>
        <v>І ур</v>
      </c>
      <c r="M16" s="1">
        <v>2</v>
      </c>
      <c r="N16" s="1">
        <v>1</v>
      </c>
      <c r="O16" s="1">
        <v>2</v>
      </c>
      <c r="P16" s="1">
        <v>1</v>
      </c>
      <c r="Q16" s="4">
        <f t="shared" si="2"/>
        <v>6</v>
      </c>
      <c r="R16" s="5">
        <f t="shared" si="3"/>
        <v>1.5</v>
      </c>
      <c r="S16" s="10" t="str">
        <f>IF(K16="","",VLOOKUP(R16,$J$96:$K$98,2,TRUE))</f>
        <v>І ур</v>
      </c>
      <c r="T16" s="1">
        <v>1</v>
      </c>
      <c r="U16" s="1">
        <v>2</v>
      </c>
      <c r="V16" s="1">
        <v>1</v>
      </c>
      <c r="W16" s="1">
        <v>2</v>
      </c>
      <c r="X16" s="1">
        <v>1</v>
      </c>
      <c r="Y16" s="1">
        <v>2</v>
      </c>
      <c r="Z16" s="4">
        <f t="shared" si="4"/>
        <v>9</v>
      </c>
      <c r="AA16" s="5">
        <f t="shared" si="5"/>
        <v>1.5</v>
      </c>
      <c r="AB16" s="10" t="str">
        <f>IF(T16="","",VLOOKUP(AA16,$J$96:$K$98,2,TRUE))</f>
        <v>І ур</v>
      </c>
      <c r="AC16" s="6">
        <f t="shared" si="6"/>
        <v>24</v>
      </c>
      <c r="AD16" s="40">
        <f t="shared" si="7"/>
        <v>1.5</v>
      </c>
      <c r="AE16" s="10" t="str">
        <f>IF(W16="","",VLOOKUP(AD16,$J$96:$K$98,2,TRUE))</f>
        <v>І ур</v>
      </c>
    </row>
    <row r="17" spans="2:31" x14ac:dyDescent="0.25">
      <c r="B17" s="1">
        <v>9</v>
      </c>
      <c r="C17" s="1" t="s">
        <v>33</v>
      </c>
      <c r="D17" s="1">
        <v>2</v>
      </c>
      <c r="E17" s="1">
        <v>2</v>
      </c>
      <c r="F17" s="1">
        <v>1</v>
      </c>
      <c r="G17" s="1">
        <v>2</v>
      </c>
      <c r="H17" s="1">
        <v>2</v>
      </c>
      <c r="I17" s="1">
        <v>1</v>
      </c>
      <c r="J17" s="4">
        <f t="shared" si="0"/>
        <v>10</v>
      </c>
      <c r="K17" s="5">
        <f t="shared" si="1"/>
        <v>1.6666666666666667</v>
      </c>
      <c r="L17" s="10" t="str">
        <f>IF(D17="","",VLOOKUP(K17,$J$96:$K$98,2,TRUE))</f>
        <v>ІІ ур</v>
      </c>
      <c r="M17" s="1">
        <v>2</v>
      </c>
      <c r="N17" s="1">
        <v>2</v>
      </c>
      <c r="O17" s="1">
        <v>1</v>
      </c>
      <c r="P17" s="1">
        <v>2</v>
      </c>
      <c r="Q17" s="4">
        <f t="shared" si="2"/>
        <v>7</v>
      </c>
      <c r="R17" s="5">
        <f t="shared" si="3"/>
        <v>1.75</v>
      </c>
      <c r="S17" s="10" t="str">
        <f>IF(K17="","",VLOOKUP(R17,$J$96:$K$98,2,TRUE))</f>
        <v>ІІ ур</v>
      </c>
      <c r="T17" s="1">
        <v>2</v>
      </c>
      <c r="U17" s="1">
        <v>2</v>
      </c>
      <c r="V17" s="1">
        <v>1</v>
      </c>
      <c r="W17" s="1">
        <v>2</v>
      </c>
      <c r="X17" s="1">
        <v>1</v>
      </c>
      <c r="Y17" s="1">
        <v>2</v>
      </c>
      <c r="Z17" s="4">
        <f t="shared" si="4"/>
        <v>10</v>
      </c>
      <c r="AA17" s="5">
        <f t="shared" si="5"/>
        <v>1.6666666666666667</v>
      </c>
      <c r="AB17" s="10" t="str">
        <f>IF(T17="","",VLOOKUP(AA17,$J$96:$K$98,2,TRUE))</f>
        <v>ІІ ур</v>
      </c>
      <c r="AC17" s="6">
        <f t="shared" si="6"/>
        <v>27</v>
      </c>
      <c r="AD17" s="40">
        <f t="shared" si="7"/>
        <v>1.6875</v>
      </c>
      <c r="AE17" s="10" t="str">
        <f>IF(W17="","",VLOOKUP(AD17,$J$96:$K$98,2,TRUE))</f>
        <v>ІІ ур</v>
      </c>
    </row>
    <row r="18" spans="2:31" x14ac:dyDescent="0.25">
      <c r="B18" s="1">
        <v>10</v>
      </c>
      <c r="C18" s="1" t="s">
        <v>34</v>
      </c>
      <c r="D18" s="1">
        <v>1</v>
      </c>
      <c r="E18" s="1">
        <v>2</v>
      </c>
      <c r="F18" s="1">
        <v>2</v>
      </c>
      <c r="G18" s="1">
        <v>1</v>
      </c>
      <c r="H18" s="1">
        <v>2</v>
      </c>
      <c r="I18" s="1">
        <v>1</v>
      </c>
      <c r="J18" s="4">
        <f t="shared" si="0"/>
        <v>9</v>
      </c>
      <c r="K18" s="5">
        <f t="shared" si="1"/>
        <v>1.5</v>
      </c>
      <c r="L18" s="10" t="str">
        <f>IF(D18="","",VLOOKUP(K18,$J$96:$K$98,2,TRUE))</f>
        <v>І ур</v>
      </c>
      <c r="M18" s="1">
        <v>1</v>
      </c>
      <c r="N18" s="1">
        <v>2</v>
      </c>
      <c r="O18" s="1">
        <v>2</v>
      </c>
      <c r="P18" s="1">
        <v>1</v>
      </c>
      <c r="Q18" s="4">
        <f t="shared" si="2"/>
        <v>6</v>
      </c>
      <c r="R18" s="5">
        <f t="shared" si="3"/>
        <v>1.5</v>
      </c>
      <c r="S18" s="10" t="str">
        <f>IF(K18="","",VLOOKUP(R18,$J$96:$K$98,2,TRUE))</f>
        <v>І ур</v>
      </c>
      <c r="T18" s="1">
        <v>1</v>
      </c>
      <c r="U18" s="1">
        <v>2</v>
      </c>
      <c r="V18" s="1">
        <v>1</v>
      </c>
      <c r="W18" s="1">
        <v>2</v>
      </c>
      <c r="X18" s="1">
        <v>1</v>
      </c>
      <c r="Y18" s="1">
        <v>2</v>
      </c>
      <c r="Z18" s="4">
        <f t="shared" si="4"/>
        <v>9</v>
      </c>
      <c r="AA18" s="5">
        <f t="shared" si="5"/>
        <v>1.5</v>
      </c>
      <c r="AB18" s="10" t="str">
        <f>IF(T18="","",VLOOKUP(AA18,$J$96:$K$98,2,TRUE))</f>
        <v>І ур</v>
      </c>
      <c r="AC18" s="6">
        <f t="shared" si="6"/>
        <v>24</v>
      </c>
      <c r="AD18" s="40">
        <f t="shared" si="7"/>
        <v>1.5</v>
      </c>
      <c r="AE18" s="10" t="str">
        <f>IF(W18="","",VLOOKUP(AD18,$J$96:$K$98,2,TRUE))</f>
        <v>І ур</v>
      </c>
    </row>
    <row r="19" spans="2:31" x14ac:dyDescent="0.25">
      <c r="B19" s="1">
        <v>11</v>
      </c>
      <c r="C19" s="1" t="s">
        <v>35</v>
      </c>
      <c r="D19" s="1">
        <v>2</v>
      </c>
      <c r="E19" s="1">
        <v>1</v>
      </c>
      <c r="F19" s="1">
        <v>2</v>
      </c>
      <c r="G19" s="1">
        <v>1</v>
      </c>
      <c r="H19" s="1">
        <v>2</v>
      </c>
      <c r="I19" s="1">
        <v>2</v>
      </c>
      <c r="J19" s="4">
        <f t="shared" si="0"/>
        <v>10</v>
      </c>
      <c r="K19" s="5">
        <f t="shared" si="1"/>
        <v>1.6666666666666667</v>
      </c>
      <c r="L19" s="10" t="str">
        <f>IF(D19="","",VLOOKUP(K19,$J$96:$K$98,2,TRUE))</f>
        <v>ІІ ур</v>
      </c>
      <c r="M19" s="1">
        <v>2</v>
      </c>
      <c r="N19" s="1">
        <v>1</v>
      </c>
      <c r="O19" s="1">
        <v>2</v>
      </c>
      <c r="P19" s="1">
        <v>1</v>
      </c>
      <c r="Q19" s="4">
        <f t="shared" si="2"/>
        <v>6</v>
      </c>
      <c r="R19" s="5">
        <f t="shared" si="3"/>
        <v>1.5</v>
      </c>
      <c r="S19" s="10" t="str">
        <f>IF(K19="","",VLOOKUP(R19,$J$96:$K$98,2,TRUE))</f>
        <v>І ур</v>
      </c>
      <c r="T19" s="1">
        <v>1</v>
      </c>
      <c r="U19" s="1">
        <v>2</v>
      </c>
      <c r="V19" s="1">
        <v>2</v>
      </c>
      <c r="W19" s="1">
        <v>1</v>
      </c>
      <c r="X19" s="1">
        <v>2</v>
      </c>
      <c r="Y19" s="1">
        <v>1</v>
      </c>
      <c r="Z19" s="4">
        <f t="shared" si="4"/>
        <v>9</v>
      </c>
      <c r="AA19" s="5">
        <f t="shared" si="5"/>
        <v>1.5</v>
      </c>
      <c r="AB19" s="10" t="str">
        <f>IF(T19="","",VLOOKUP(AA19,$J$96:$K$98,2,TRUE))</f>
        <v>І ур</v>
      </c>
      <c r="AC19" s="6">
        <f t="shared" si="6"/>
        <v>25</v>
      </c>
      <c r="AD19" s="40">
        <f t="shared" si="7"/>
        <v>1.5625</v>
      </c>
      <c r="AE19" s="10" t="str">
        <f>IF(W19="","",VLOOKUP(AD19,$J$96:$K$98,2,TRUE))</f>
        <v>І ур</v>
      </c>
    </row>
    <row r="20" spans="2:31" x14ac:dyDescent="0.25">
      <c r="B20" s="1">
        <v>12</v>
      </c>
      <c r="C20" s="1" t="s">
        <v>36</v>
      </c>
      <c r="D20" s="1">
        <v>2</v>
      </c>
      <c r="E20" s="1">
        <v>1</v>
      </c>
      <c r="F20" s="1">
        <v>2</v>
      </c>
      <c r="G20" s="1">
        <v>1</v>
      </c>
      <c r="H20" s="1">
        <v>2</v>
      </c>
      <c r="I20" s="1">
        <v>2</v>
      </c>
      <c r="J20" s="4">
        <f t="shared" si="0"/>
        <v>10</v>
      </c>
      <c r="K20" s="5">
        <f t="shared" si="1"/>
        <v>1.6666666666666667</v>
      </c>
      <c r="L20" s="10" t="str">
        <f>IF(D20="","",VLOOKUP(K20,$J$96:$K$98,2,TRUE))</f>
        <v>ІІ ур</v>
      </c>
      <c r="M20" s="1">
        <v>2</v>
      </c>
      <c r="N20" s="1">
        <v>1</v>
      </c>
      <c r="O20" s="1">
        <v>2</v>
      </c>
      <c r="P20" s="1">
        <v>1</v>
      </c>
      <c r="Q20" s="4">
        <f t="shared" si="2"/>
        <v>6</v>
      </c>
      <c r="R20" s="5">
        <f t="shared" si="3"/>
        <v>1.5</v>
      </c>
      <c r="S20" s="10" t="str">
        <f>IF(K20="","",VLOOKUP(R20,$J$96:$K$98,2,TRUE))</f>
        <v>І ур</v>
      </c>
      <c r="T20" s="1">
        <v>1</v>
      </c>
      <c r="U20" s="1">
        <v>2</v>
      </c>
      <c r="V20" s="1">
        <v>2</v>
      </c>
      <c r="W20" s="1">
        <v>1</v>
      </c>
      <c r="X20" s="1">
        <v>2</v>
      </c>
      <c r="Y20" s="1">
        <v>1</v>
      </c>
      <c r="Z20" s="4">
        <f t="shared" si="4"/>
        <v>9</v>
      </c>
      <c r="AA20" s="5">
        <f t="shared" si="5"/>
        <v>1.5</v>
      </c>
      <c r="AB20" s="10" t="str">
        <f>IF(T20="","",VLOOKUP(AA20,$J$96:$K$98,2,TRUE))</f>
        <v>І ур</v>
      </c>
      <c r="AC20" s="6">
        <f t="shared" si="6"/>
        <v>25</v>
      </c>
      <c r="AD20" s="40">
        <f t="shared" si="7"/>
        <v>1.5625</v>
      </c>
      <c r="AE20" s="10" t="str">
        <f>IF(W20="","",VLOOKUP(AD20,$J$96:$K$98,2,TRUE))</f>
        <v>І ур</v>
      </c>
    </row>
    <row r="21" spans="2:31" x14ac:dyDescent="0.25">
      <c r="B21" s="1">
        <v>13</v>
      </c>
      <c r="C21" s="1" t="s">
        <v>37</v>
      </c>
      <c r="D21" s="1">
        <v>1</v>
      </c>
      <c r="E21" s="1">
        <v>2</v>
      </c>
      <c r="F21" s="1">
        <v>1</v>
      </c>
      <c r="G21" s="1">
        <v>2</v>
      </c>
      <c r="H21" s="1">
        <v>2</v>
      </c>
      <c r="I21" s="1">
        <v>2</v>
      </c>
      <c r="J21" s="4">
        <f t="shared" si="0"/>
        <v>10</v>
      </c>
      <c r="K21" s="5">
        <f t="shared" si="1"/>
        <v>1.6666666666666667</v>
      </c>
      <c r="L21" s="10" t="str">
        <f>IF(D21="","",VLOOKUP(K21,$J$96:$K$98,2,TRUE))</f>
        <v>ІІ ур</v>
      </c>
      <c r="M21" s="1">
        <v>1</v>
      </c>
      <c r="N21" s="1">
        <v>2</v>
      </c>
      <c r="O21" s="1">
        <v>1</v>
      </c>
      <c r="P21" s="1">
        <v>2</v>
      </c>
      <c r="Q21" s="4">
        <f t="shared" si="2"/>
        <v>6</v>
      </c>
      <c r="R21" s="5">
        <f t="shared" si="3"/>
        <v>1.5</v>
      </c>
      <c r="S21" s="10" t="str">
        <f>IF(K21="","",VLOOKUP(R21,$J$96:$K$98,2,TRUE))</f>
        <v>І ур</v>
      </c>
      <c r="T21" s="1">
        <v>2</v>
      </c>
      <c r="U21" s="1">
        <v>2</v>
      </c>
      <c r="V21" s="1">
        <v>2</v>
      </c>
      <c r="W21" s="1">
        <v>1</v>
      </c>
      <c r="X21" s="1">
        <v>2</v>
      </c>
      <c r="Y21" s="1">
        <v>1</v>
      </c>
      <c r="Z21" s="4">
        <f t="shared" si="4"/>
        <v>10</v>
      </c>
      <c r="AA21" s="5">
        <f t="shared" si="5"/>
        <v>1.6666666666666667</v>
      </c>
      <c r="AB21" s="10" t="str">
        <f>IF(T21="","",VLOOKUP(AA21,$J$96:$K$98,2,TRUE))</f>
        <v>ІІ ур</v>
      </c>
      <c r="AC21" s="6">
        <f t="shared" si="6"/>
        <v>26</v>
      </c>
      <c r="AD21" s="40">
        <f t="shared" si="7"/>
        <v>1.625</v>
      </c>
      <c r="AE21" s="10" t="str">
        <f>IF(W21="","",VLOOKUP(AD21,$J$96:$K$98,2,TRUE))</f>
        <v>ІІ ур</v>
      </c>
    </row>
    <row r="22" spans="2:31" x14ac:dyDescent="0.25">
      <c r="B22" s="1">
        <v>14</v>
      </c>
      <c r="C22" s="1" t="s">
        <v>38</v>
      </c>
      <c r="D22" s="1">
        <v>1</v>
      </c>
      <c r="E22" s="1">
        <v>2</v>
      </c>
      <c r="F22" s="1">
        <v>1</v>
      </c>
      <c r="G22" s="1">
        <v>2</v>
      </c>
      <c r="H22" s="1">
        <v>2</v>
      </c>
      <c r="I22" s="1">
        <v>1</v>
      </c>
      <c r="J22" s="4">
        <f t="shared" si="0"/>
        <v>9</v>
      </c>
      <c r="K22" s="5">
        <f t="shared" si="1"/>
        <v>1.5</v>
      </c>
      <c r="L22" s="10" t="str">
        <f>IF(D22="","",VLOOKUP(K22,$J$96:$K$98,2,TRUE))</f>
        <v>І ур</v>
      </c>
      <c r="M22" s="1">
        <v>1</v>
      </c>
      <c r="N22" s="1">
        <v>2</v>
      </c>
      <c r="O22" s="1">
        <v>1</v>
      </c>
      <c r="P22" s="1">
        <v>2</v>
      </c>
      <c r="Q22" s="4">
        <f t="shared" si="2"/>
        <v>6</v>
      </c>
      <c r="R22" s="5">
        <f t="shared" si="3"/>
        <v>1.5</v>
      </c>
      <c r="S22" s="10" t="str">
        <f>IF(K22="","",VLOOKUP(R22,$J$96:$K$98,2,TRUE))</f>
        <v>І ур</v>
      </c>
      <c r="T22" s="1">
        <v>2</v>
      </c>
      <c r="U22" s="1">
        <v>2</v>
      </c>
      <c r="V22" s="1">
        <v>1</v>
      </c>
      <c r="W22" s="1">
        <v>2</v>
      </c>
      <c r="X22" s="1">
        <v>1</v>
      </c>
      <c r="Y22" s="1">
        <v>2</v>
      </c>
      <c r="Z22" s="4">
        <f t="shared" si="4"/>
        <v>10</v>
      </c>
      <c r="AA22" s="5">
        <f t="shared" si="5"/>
        <v>1.6666666666666667</v>
      </c>
      <c r="AB22" s="10" t="str">
        <f>IF(T22="","",VLOOKUP(AA22,$J$96:$K$98,2,TRUE))</f>
        <v>ІІ ур</v>
      </c>
      <c r="AC22" s="6">
        <f t="shared" si="6"/>
        <v>25</v>
      </c>
      <c r="AD22" s="40">
        <f t="shared" si="7"/>
        <v>1.5625</v>
      </c>
      <c r="AE22" s="10" t="str">
        <f>IF(W22="","",VLOOKUP(AD22,$J$96:$K$98,2,TRUE))</f>
        <v>І ур</v>
      </c>
    </row>
    <row r="23" spans="2:31" x14ac:dyDescent="0.25">
      <c r="B23" s="1">
        <v>15</v>
      </c>
      <c r="C23" s="1" t="s">
        <v>39</v>
      </c>
      <c r="D23" s="1">
        <v>2</v>
      </c>
      <c r="E23" s="1">
        <v>2</v>
      </c>
      <c r="F23" s="1">
        <v>1</v>
      </c>
      <c r="G23" s="1">
        <v>1</v>
      </c>
      <c r="H23" s="1">
        <v>2</v>
      </c>
      <c r="I23" s="1">
        <v>1</v>
      </c>
      <c r="J23" s="4">
        <f t="shared" si="0"/>
        <v>9</v>
      </c>
      <c r="K23" s="5">
        <f t="shared" si="1"/>
        <v>1.5</v>
      </c>
      <c r="L23" s="10" t="str">
        <f>IF(D23="","",VLOOKUP(K23,$J$96:$K$98,2,TRUE))</f>
        <v>І ур</v>
      </c>
      <c r="M23" s="1">
        <v>2</v>
      </c>
      <c r="N23" s="1">
        <v>2</v>
      </c>
      <c r="O23" s="1">
        <v>1</v>
      </c>
      <c r="P23" s="1">
        <v>1</v>
      </c>
      <c r="Q23" s="4">
        <f t="shared" si="2"/>
        <v>6</v>
      </c>
      <c r="R23" s="5">
        <f t="shared" si="3"/>
        <v>1.5</v>
      </c>
      <c r="S23" s="10" t="str">
        <f>IF(K23="","",VLOOKUP(R23,$J$96:$K$98,2,TRUE))</f>
        <v>І ур</v>
      </c>
      <c r="T23" s="1">
        <v>1</v>
      </c>
      <c r="U23" s="1">
        <v>2</v>
      </c>
      <c r="V23" s="1">
        <v>1</v>
      </c>
      <c r="W23" s="1">
        <v>2</v>
      </c>
      <c r="X23" s="1">
        <v>2</v>
      </c>
      <c r="Y23" s="1">
        <v>1</v>
      </c>
      <c r="Z23" s="4">
        <f t="shared" si="4"/>
        <v>9</v>
      </c>
      <c r="AA23" s="5">
        <f t="shared" si="5"/>
        <v>1.5</v>
      </c>
      <c r="AB23" s="10" t="str">
        <f>IF(T23="","",VLOOKUP(AA23,$J$96:$K$98,2,TRUE))</f>
        <v>І ур</v>
      </c>
      <c r="AC23" s="6">
        <f t="shared" si="6"/>
        <v>24</v>
      </c>
      <c r="AD23" s="40">
        <f t="shared" si="7"/>
        <v>1.5</v>
      </c>
      <c r="AE23" s="10" t="str">
        <f>IF(W23="","",VLOOKUP(AD23,$J$96:$K$98,2,TRUE))</f>
        <v>І ур</v>
      </c>
    </row>
    <row r="24" spans="2:31" x14ac:dyDescent="0.25">
      <c r="B24" s="1">
        <v>16</v>
      </c>
      <c r="C24" s="1" t="s">
        <v>40</v>
      </c>
      <c r="D24" s="1">
        <v>1</v>
      </c>
      <c r="E24" s="1">
        <v>2</v>
      </c>
      <c r="F24" s="1">
        <v>1</v>
      </c>
      <c r="G24" s="1">
        <v>2</v>
      </c>
      <c r="H24" s="1">
        <v>1</v>
      </c>
      <c r="I24" s="1">
        <v>2</v>
      </c>
      <c r="J24" s="4">
        <f t="shared" si="0"/>
        <v>9</v>
      </c>
      <c r="K24" s="5">
        <f t="shared" si="1"/>
        <v>1.5</v>
      </c>
      <c r="L24" s="10" t="str">
        <f>IF(D24="","",VLOOKUP(K24,$J$96:$K$98,2,TRUE))</f>
        <v>І ур</v>
      </c>
      <c r="M24" s="1">
        <v>1</v>
      </c>
      <c r="N24" s="1">
        <v>2</v>
      </c>
      <c r="O24" s="1">
        <v>1</v>
      </c>
      <c r="P24" s="1">
        <v>2</v>
      </c>
      <c r="Q24" s="4">
        <f t="shared" si="2"/>
        <v>6</v>
      </c>
      <c r="R24" s="5">
        <f t="shared" si="3"/>
        <v>1.5</v>
      </c>
      <c r="S24" s="10" t="str">
        <f>IF(K24="","",VLOOKUP(R24,$J$96:$K$98,2,TRUE))</f>
        <v>І ур</v>
      </c>
      <c r="T24" s="1">
        <v>2</v>
      </c>
      <c r="U24" s="1">
        <v>1</v>
      </c>
      <c r="V24" s="1">
        <v>2</v>
      </c>
      <c r="W24" s="1">
        <v>2</v>
      </c>
      <c r="X24" s="1">
        <v>2</v>
      </c>
      <c r="Y24" s="1">
        <v>1</v>
      </c>
      <c r="Z24" s="4">
        <f t="shared" si="4"/>
        <v>10</v>
      </c>
      <c r="AA24" s="5">
        <f t="shared" si="5"/>
        <v>1.6666666666666667</v>
      </c>
      <c r="AB24" s="10" t="str">
        <f>IF(T24="","",VLOOKUP(AA24,$J$96:$K$98,2,TRUE))</f>
        <v>ІІ ур</v>
      </c>
      <c r="AC24" s="6">
        <f t="shared" si="6"/>
        <v>25</v>
      </c>
      <c r="AD24" s="40">
        <f t="shared" si="7"/>
        <v>1.5625</v>
      </c>
      <c r="AE24" s="10" t="str">
        <f>IF(W24="","",VLOOKUP(AD24,$J$96:$K$98,2,TRUE))</f>
        <v>І ур</v>
      </c>
    </row>
    <row r="25" spans="2:31" x14ac:dyDescent="0.25">
      <c r="B25" s="1">
        <v>17</v>
      </c>
      <c r="C25" s="1" t="s">
        <v>41</v>
      </c>
      <c r="D25" s="1">
        <v>1</v>
      </c>
      <c r="E25" s="1">
        <v>2</v>
      </c>
      <c r="F25" s="1">
        <v>1</v>
      </c>
      <c r="G25" s="1">
        <v>2</v>
      </c>
      <c r="H25" s="1">
        <v>1</v>
      </c>
      <c r="I25" s="1">
        <v>2</v>
      </c>
      <c r="J25" s="4">
        <f t="shared" si="0"/>
        <v>9</v>
      </c>
      <c r="K25" s="5">
        <f t="shared" si="1"/>
        <v>1.5</v>
      </c>
      <c r="L25" s="10" t="str">
        <f>IF(D25="","",VLOOKUP(K25,$J$96:$K$98,2,TRUE))</f>
        <v>І ур</v>
      </c>
      <c r="M25" s="1">
        <v>1</v>
      </c>
      <c r="N25" s="1">
        <v>2</v>
      </c>
      <c r="O25" s="1">
        <v>1</v>
      </c>
      <c r="P25" s="1">
        <v>2</v>
      </c>
      <c r="Q25" s="4">
        <f t="shared" si="2"/>
        <v>6</v>
      </c>
      <c r="R25" s="5">
        <f t="shared" si="3"/>
        <v>1.5</v>
      </c>
      <c r="S25" s="10" t="str">
        <f>IF(K25="","",VLOOKUP(R25,$J$96:$K$98,2,TRUE))</f>
        <v>І ур</v>
      </c>
      <c r="T25" s="1">
        <v>2</v>
      </c>
      <c r="U25" s="1">
        <v>1</v>
      </c>
      <c r="V25" s="1">
        <v>2</v>
      </c>
      <c r="W25" s="1">
        <v>1</v>
      </c>
      <c r="X25" s="1">
        <v>2</v>
      </c>
      <c r="Y25" s="1">
        <v>2</v>
      </c>
      <c r="Z25" s="4">
        <f t="shared" si="4"/>
        <v>10</v>
      </c>
      <c r="AA25" s="5">
        <f t="shared" si="5"/>
        <v>1.6666666666666667</v>
      </c>
      <c r="AB25" s="10" t="str">
        <f>IF(T25="","",VLOOKUP(AA25,$J$96:$K$98,2,TRUE))</f>
        <v>ІІ ур</v>
      </c>
      <c r="AC25" s="6">
        <f t="shared" si="6"/>
        <v>25</v>
      </c>
      <c r="AD25" s="40">
        <f t="shared" si="7"/>
        <v>1.5625</v>
      </c>
      <c r="AE25" s="10" t="str">
        <f>IF(W25="","",VLOOKUP(AD25,$J$96:$K$98,2,TRUE))</f>
        <v>І ур</v>
      </c>
    </row>
    <row r="26" spans="2:31" x14ac:dyDescent="0.25">
      <c r="B26" s="1">
        <v>18</v>
      </c>
      <c r="C26" s="1" t="s">
        <v>42</v>
      </c>
      <c r="D26" s="1">
        <v>2</v>
      </c>
      <c r="E26" s="1">
        <v>1</v>
      </c>
      <c r="F26" s="1">
        <v>2</v>
      </c>
      <c r="G26" s="1">
        <v>1</v>
      </c>
      <c r="H26" s="1">
        <v>2</v>
      </c>
      <c r="I26" s="1">
        <v>1</v>
      </c>
      <c r="J26" s="4">
        <f t="shared" si="0"/>
        <v>9</v>
      </c>
      <c r="K26" s="5">
        <f t="shared" si="1"/>
        <v>1.5</v>
      </c>
      <c r="L26" s="10" t="str">
        <f>IF(D26="","",VLOOKUP(K26,$J$96:$K$98,2,TRUE))</f>
        <v>І ур</v>
      </c>
      <c r="M26" s="1">
        <v>2</v>
      </c>
      <c r="N26" s="1">
        <v>1</v>
      </c>
      <c r="O26" s="1">
        <v>2</v>
      </c>
      <c r="P26" s="1">
        <v>1</v>
      </c>
      <c r="Q26" s="4">
        <f t="shared" si="2"/>
        <v>6</v>
      </c>
      <c r="R26" s="5">
        <f t="shared" si="3"/>
        <v>1.5</v>
      </c>
      <c r="S26" s="10" t="str">
        <f>IF(K26="","",VLOOKUP(R26,$J$96:$K$98,2,TRUE))</f>
        <v>І ур</v>
      </c>
      <c r="T26" s="1">
        <v>1</v>
      </c>
      <c r="U26" s="1">
        <v>2</v>
      </c>
      <c r="V26" s="1">
        <v>1</v>
      </c>
      <c r="W26" s="1">
        <v>2</v>
      </c>
      <c r="X26" s="1">
        <v>1</v>
      </c>
      <c r="Y26" s="1">
        <v>2</v>
      </c>
      <c r="Z26" s="4">
        <f t="shared" si="4"/>
        <v>9</v>
      </c>
      <c r="AA26" s="5">
        <f t="shared" si="5"/>
        <v>1.5</v>
      </c>
      <c r="AB26" s="10" t="str">
        <f>IF(T26="","",VLOOKUP(AA26,$J$96:$K$98,2,TRUE))</f>
        <v>І ур</v>
      </c>
      <c r="AC26" s="6">
        <f t="shared" si="6"/>
        <v>24</v>
      </c>
      <c r="AD26" s="40">
        <f t="shared" si="7"/>
        <v>1.5</v>
      </c>
      <c r="AE26" s="10" t="str">
        <f>IF(W26="","",VLOOKUP(AD26,$J$96:$K$98,2,TRUE))</f>
        <v>І ур</v>
      </c>
    </row>
    <row r="27" spans="2:31" x14ac:dyDescent="0.25">
      <c r="B27" s="1">
        <v>19</v>
      </c>
      <c r="C27" s="1" t="s">
        <v>43</v>
      </c>
      <c r="D27" s="1">
        <v>1</v>
      </c>
      <c r="E27" s="1">
        <v>2</v>
      </c>
      <c r="F27" s="1">
        <v>1</v>
      </c>
      <c r="G27" s="1">
        <v>2</v>
      </c>
      <c r="H27" s="1">
        <v>1</v>
      </c>
      <c r="I27" s="1">
        <v>2</v>
      </c>
      <c r="J27" s="4">
        <f t="shared" si="0"/>
        <v>9</v>
      </c>
      <c r="K27" s="5">
        <f t="shared" si="1"/>
        <v>1.5</v>
      </c>
      <c r="L27" s="10" t="str">
        <f>IF(D27="","",VLOOKUP(K27,$J$96:$K$98,2,TRUE))</f>
        <v>І ур</v>
      </c>
      <c r="M27" s="1">
        <v>1</v>
      </c>
      <c r="N27" s="1">
        <v>2</v>
      </c>
      <c r="O27" s="1">
        <v>1</v>
      </c>
      <c r="P27" s="1">
        <v>2</v>
      </c>
      <c r="Q27" s="4">
        <f t="shared" si="2"/>
        <v>6</v>
      </c>
      <c r="R27" s="5">
        <f t="shared" si="3"/>
        <v>1.5</v>
      </c>
      <c r="S27" s="10" t="str">
        <f>IF(K27="","",VLOOKUP(R27,$J$96:$K$98,2,TRUE))</f>
        <v>І ур</v>
      </c>
      <c r="T27" s="1">
        <v>2</v>
      </c>
      <c r="U27" s="1">
        <v>1</v>
      </c>
      <c r="V27" s="1">
        <v>2</v>
      </c>
      <c r="W27" s="1">
        <v>1</v>
      </c>
      <c r="X27" s="1">
        <v>2</v>
      </c>
      <c r="Y27" s="1">
        <v>1</v>
      </c>
      <c r="Z27" s="4">
        <f t="shared" si="4"/>
        <v>9</v>
      </c>
      <c r="AA27" s="5">
        <f t="shared" si="5"/>
        <v>1.5</v>
      </c>
      <c r="AB27" s="10" t="str">
        <f>IF(T27="","",VLOOKUP(AA27,$J$96:$K$98,2,TRUE))</f>
        <v>І ур</v>
      </c>
      <c r="AC27" s="6">
        <f t="shared" si="6"/>
        <v>24</v>
      </c>
      <c r="AD27" s="40">
        <f t="shared" si="7"/>
        <v>1.5</v>
      </c>
      <c r="AE27" s="10" t="str">
        <f>IF(W27="","",VLOOKUP(AD27,$J$96:$K$98,2,TRUE))</f>
        <v>І ур</v>
      </c>
    </row>
    <row r="28" spans="2:31" x14ac:dyDescent="0.25">
      <c r="B28" s="1">
        <v>20</v>
      </c>
      <c r="C28" s="1" t="s">
        <v>44</v>
      </c>
      <c r="D28" s="1">
        <v>1</v>
      </c>
      <c r="E28" s="1">
        <v>2</v>
      </c>
      <c r="F28" s="1">
        <v>1</v>
      </c>
      <c r="G28" s="1">
        <v>2</v>
      </c>
      <c r="H28" s="1">
        <v>1</v>
      </c>
      <c r="I28" s="1">
        <v>2</v>
      </c>
      <c r="J28" s="4">
        <f t="shared" si="0"/>
        <v>9</v>
      </c>
      <c r="K28" s="5">
        <f t="shared" si="1"/>
        <v>1.5</v>
      </c>
      <c r="L28" s="10" t="str">
        <f>IF(D28="","",VLOOKUP(K28,$J$96:$K$98,2,TRUE))</f>
        <v>І ур</v>
      </c>
      <c r="M28" s="1">
        <v>1</v>
      </c>
      <c r="N28" s="1">
        <v>2</v>
      </c>
      <c r="O28" s="1">
        <v>1</v>
      </c>
      <c r="P28" s="1">
        <v>2</v>
      </c>
      <c r="Q28" s="4">
        <f t="shared" si="2"/>
        <v>6</v>
      </c>
      <c r="R28" s="5">
        <f t="shared" si="3"/>
        <v>1.5</v>
      </c>
      <c r="S28" s="10" t="str">
        <f>IF(K28="","",VLOOKUP(R28,$J$96:$K$98,2,TRUE))</f>
        <v>І ур</v>
      </c>
      <c r="T28" s="1">
        <v>2</v>
      </c>
      <c r="U28" s="1">
        <v>1</v>
      </c>
      <c r="V28" s="1">
        <v>2</v>
      </c>
      <c r="W28" s="1">
        <v>2</v>
      </c>
      <c r="X28" s="1">
        <v>1</v>
      </c>
      <c r="Y28" s="1">
        <v>1</v>
      </c>
      <c r="Z28" s="4">
        <f t="shared" si="4"/>
        <v>9</v>
      </c>
      <c r="AA28" s="5">
        <f t="shared" si="5"/>
        <v>1.5</v>
      </c>
      <c r="AB28" s="10" t="str">
        <f>IF(T28="","",VLOOKUP(AA28,$J$96:$K$98,2,TRUE))</f>
        <v>І ур</v>
      </c>
      <c r="AC28" s="6">
        <f t="shared" si="6"/>
        <v>24</v>
      </c>
      <c r="AD28" s="40">
        <f t="shared" si="7"/>
        <v>1.5</v>
      </c>
      <c r="AE28" s="10" t="str">
        <f>IF(W28="","",VLOOKUP(AD28,$J$96:$K$98,2,TRUE))</f>
        <v>І ур</v>
      </c>
    </row>
    <row r="29" spans="2:31" x14ac:dyDescent="0.25">
      <c r="B29" s="1">
        <v>21</v>
      </c>
      <c r="C29" s="1" t="s">
        <v>45</v>
      </c>
      <c r="D29" s="1">
        <v>1</v>
      </c>
      <c r="E29" s="1">
        <v>2</v>
      </c>
      <c r="F29" s="1">
        <v>1</v>
      </c>
      <c r="G29" s="1">
        <v>2</v>
      </c>
      <c r="H29" s="1">
        <v>1</v>
      </c>
      <c r="I29" s="1">
        <v>2</v>
      </c>
      <c r="J29" s="4">
        <f t="shared" si="0"/>
        <v>9</v>
      </c>
      <c r="K29" s="5">
        <f t="shared" si="1"/>
        <v>1.5</v>
      </c>
      <c r="L29" s="10" t="str">
        <f>IF(D29="","",VLOOKUP(K29,$J$96:$K$98,2,TRUE))</f>
        <v>І ур</v>
      </c>
      <c r="M29" s="1">
        <v>1</v>
      </c>
      <c r="N29" s="1">
        <v>2</v>
      </c>
      <c r="O29" s="1">
        <v>1</v>
      </c>
      <c r="P29" s="1">
        <v>2</v>
      </c>
      <c r="Q29" s="4">
        <f t="shared" si="2"/>
        <v>6</v>
      </c>
      <c r="R29" s="5">
        <f t="shared" si="3"/>
        <v>1.5</v>
      </c>
      <c r="S29" s="10" t="str">
        <f>IF(K29="","",VLOOKUP(R29,$J$96:$K$98,2,TRUE))</f>
        <v>І ур</v>
      </c>
      <c r="T29" s="1">
        <v>2</v>
      </c>
      <c r="U29" s="1">
        <v>1</v>
      </c>
      <c r="V29" s="1">
        <v>2</v>
      </c>
      <c r="W29" s="1">
        <v>1</v>
      </c>
      <c r="X29" s="1">
        <v>1</v>
      </c>
      <c r="Y29" s="1">
        <v>2</v>
      </c>
      <c r="Z29" s="4">
        <f t="shared" si="4"/>
        <v>9</v>
      </c>
      <c r="AA29" s="5">
        <f t="shared" si="5"/>
        <v>1.5</v>
      </c>
      <c r="AB29" s="10" t="str">
        <f>IF(T29="","",VLOOKUP(AA29,$J$96:$K$98,2,TRUE))</f>
        <v>І ур</v>
      </c>
      <c r="AC29" s="6">
        <f t="shared" si="6"/>
        <v>24</v>
      </c>
      <c r="AD29" s="40">
        <f t="shared" si="7"/>
        <v>1.5</v>
      </c>
      <c r="AE29" s="10" t="str">
        <f>IF(W29="","",VLOOKUP(AD29,$J$96:$K$98,2,TRUE))</f>
        <v>І ур</v>
      </c>
    </row>
    <row r="30" spans="2:31" x14ac:dyDescent="0.25">
      <c r="B30" s="21"/>
      <c r="C30" s="21"/>
      <c r="D30" s="14"/>
      <c r="E30" s="15"/>
      <c r="F30" s="15"/>
      <c r="G30" s="15"/>
      <c r="H30" s="15"/>
      <c r="I30" s="15"/>
      <c r="J30" s="16"/>
      <c r="K30" s="1" t="s">
        <v>13</v>
      </c>
      <c r="L30" s="8" t="s">
        <v>9</v>
      </c>
      <c r="M30" s="14"/>
      <c r="N30" s="15"/>
      <c r="O30" s="15"/>
      <c r="P30" s="15"/>
      <c r="Q30" s="16"/>
      <c r="R30" s="1" t="s">
        <v>13</v>
      </c>
      <c r="S30" s="8" t="s">
        <v>9</v>
      </c>
      <c r="T30" s="14"/>
      <c r="U30" s="15"/>
      <c r="V30" s="15"/>
      <c r="W30" s="15"/>
      <c r="X30" s="15"/>
      <c r="Y30" s="15"/>
      <c r="Z30" s="16"/>
      <c r="AA30" s="1" t="s">
        <v>13</v>
      </c>
      <c r="AB30" s="8" t="s">
        <v>9</v>
      </c>
      <c r="AC30" s="2"/>
      <c r="AD30" s="2"/>
      <c r="AE30" s="2"/>
    </row>
    <row r="31" spans="2:31" x14ac:dyDescent="0.25">
      <c r="B31" s="22"/>
      <c r="C31" s="22"/>
      <c r="D31" s="14" t="s">
        <v>18</v>
      </c>
      <c r="E31" s="15"/>
      <c r="F31" s="15"/>
      <c r="G31" s="15"/>
      <c r="H31" s="15"/>
      <c r="I31" s="15"/>
      <c r="J31" s="16"/>
      <c r="K31" s="13">
        <f>COUNTA(C9:C29)</f>
        <v>21</v>
      </c>
      <c r="L31" s="13">
        <v>100</v>
      </c>
      <c r="M31" s="14" t="s">
        <v>18</v>
      </c>
      <c r="N31" s="15"/>
      <c r="O31" s="15"/>
      <c r="P31" s="15"/>
      <c r="Q31" s="16"/>
      <c r="R31" s="13">
        <f>COUNTA(C9:C29)</f>
        <v>21</v>
      </c>
      <c r="S31" s="13">
        <v>100</v>
      </c>
      <c r="T31" s="14" t="s">
        <v>18</v>
      </c>
      <c r="U31" s="15"/>
      <c r="V31" s="15"/>
      <c r="W31" s="15"/>
      <c r="X31" s="15"/>
      <c r="Y31" s="15"/>
      <c r="Z31" s="16"/>
      <c r="AA31" s="13">
        <f>COUNTA(C9:C29)</f>
        <v>21</v>
      </c>
      <c r="AB31" s="13">
        <v>100</v>
      </c>
      <c r="AC31" s="2"/>
      <c r="AD31" s="2"/>
      <c r="AE31" s="2"/>
    </row>
    <row r="32" spans="2:31" x14ac:dyDescent="0.25">
      <c r="B32" s="22"/>
      <c r="C32" s="22"/>
      <c r="D32" s="14" t="s">
        <v>22</v>
      </c>
      <c r="E32" s="15"/>
      <c r="F32" s="15"/>
      <c r="G32" s="15"/>
      <c r="H32" s="15"/>
      <c r="I32" s="15"/>
      <c r="J32" s="16"/>
      <c r="K32" s="11">
        <f>COUNTIF(L9:L29,"І ур")</f>
        <v>17</v>
      </c>
      <c r="L32" s="3">
        <v>81</v>
      </c>
      <c r="M32" s="14" t="s">
        <v>22</v>
      </c>
      <c r="N32" s="15"/>
      <c r="O32" s="15"/>
      <c r="P32" s="15"/>
      <c r="Q32" s="16"/>
      <c r="R32" s="11">
        <f>COUNTIF(S9:S29,"І ур")</f>
        <v>20</v>
      </c>
      <c r="S32" s="3">
        <v>95</v>
      </c>
      <c r="T32" s="14" t="s">
        <v>22</v>
      </c>
      <c r="U32" s="15"/>
      <c r="V32" s="15"/>
      <c r="W32" s="15"/>
      <c r="X32" s="15"/>
      <c r="Y32" s="15"/>
      <c r="Z32" s="16"/>
      <c r="AA32" s="11">
        <f>COUNTIF(AB9:AB29,"І ур")</f>
        <v>15</v>
      </c>
      <c r="AB32" s="3">
        <v>71</v>
      </c>
      <c r="AC32" s="2"/>
      <c r="AD32" s="2"/>
      <c r="AE32" s="2"/>
    </row>
    <row r="33" spans="2:31" x14ac:dyDescent="0.25">
      <c r="B33" s="22"/>
      <c r="C33" s="22"/>
      <c r="D33" s="14" t="s">
        <v>23</v>
      </c>
      <c r="E33" s="15"/>
      <c r="F33" s="15"/>
      <c r="G33" s="15"/>
      <c r="H33" s="15"/>
      <c r="I33" s="15"/>
      <c r="J33" s="16"/>
      <c r="K33" s="11">
        <f>COUNTIF(L9:L29,"ІІ ур")</f>
        <v>4</v>
      </c>
      <c r="L33" s="3">
        <v>19</v>
      </c>
      <c r="M33" s="14" t="s">
        <v>23</v>
      </c>
      <c r="N33" s="15"/>
      <c r="O33" s="15"/>
      <c r="P33" s="15"/>
      <c r="Q33" s="16"/>
      <c r="R33" s="11">
        <f>COUNTIF(S9:S29,"ІІ ур")</f>
        <v>1</v>
      </c>
      <c r="S33" s="3">
        <v>5</v>
      </c>
      <c r="T33" s="14" t="s">
        <v>23</v>
      </c>
      <c r="U33" s="15"/>
      <c r="V33" s="15"/>
      <c r="W33" s="15"/>
      <c r="X33" s="15"/>
      <c r="Y33" s="15"/>
      <c r="Z33" s="16"/>
      <c r="AA33" s="11">
        <f>COUNTIF(AB9:AB29,"ІІ ур")</f>
        <v>6</v>
      </c>
      <c r="AB33" s="3">
        <v>29</v>
      </c>
      <c r="AC33" s="2"/>
      <c r="AD33" s="2"/>
      <c r="AE33" s="2"/>
    </row>
    <row r="34" spans="2:31" x14ac:dyDescent="0.25">
      <c r="B34" s="22"/>
      <c r="C34" s="22"/>
      <c r="D34" s="14" t="s">
        <v>24</v>
      </c>
      <c r="E34" s="15"/>
      <c r="F34" s="15"/>
      <c r="G34" s="15"/>
      <c r="H34" s="15"/>
      <c r="I34" s="15"/>
      <c r="J34" s="16"/>
      <c r="K34" s="11">
        <f>COUNTIF(L9:L29,"ІІІ ур")</f>
        <v>0</v>
      </c>
      <c r="L34" s="3">
        <f>(K34/K31)*100</f>
        <v>0</v>
      </c>
      <c r="M34" s="14" t="s">
        <v>24</v>
      </c>
      <c r="N34" s="15"/>
      <c r="O34" s="15"/>
      <c r="P34" s="15"/>
      <c r="Q34" s="16"/>
      <c r="R34" s="11">
        <f>COUNTIF(S9:S29,"ІІІ ур")</f>
        <v>0</v>
      </c>
      <c r="S34" s="3">
        <f>(R34/R31)*100</f>
        <v>0</v>
      </c>
      <c r="T34" s="14" t="s">
        <v>24</v>
      </c>
      <c r="U34" s="15"/>
      <c r="V34" s="15"/>
      <c r="W34" s="15"/>
      <c r="X34" s="15"/>
      <c r="Y34" s="15"/>
      <c r="Z34" s="16"/>
      <c r="AA34" s="11">
        <f>COUNTIF(AB9:AB29,"ІІІ ур")</f>
        <v>0</v>
      </c>
      <c r="AB34" s="3">
        <f>(AA34/AA31)*100</f>
        <v>0</v>
      </c>
      <c r="AC34" s="2"/>
      <c r="AD34" s="2"/>
      <c r="AE34" s="2"/>
    </row>
    <row r="35" spans="2:31" x14ac:dyDescent="0.25">
      <c r="B35" s="22"/>
      <c r="C35" s="22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1" t="s">
        <v>13</v>
      </c>
      <c r="AE35" s="8" t="s">
        <v>9</v>
      </c>
    </row>
    <row r="36" spans="2:31" x14ac:dyDescent="0.25">
      <c r="B36" s="22"/>
      <c r="C36" s="22"/>
      <c r="D36" s="24" t="s">
        <v>19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13">
        <f>COUNTA(C9:C29)</f>
        <v>21</v>
      </c>
      <c r="AE36" s="13">
        <v>100</v>
      </c>
    </row>
    <row r="37" spans="2:31" x14ac:dyDescent="0.25">
      <c r="B37" s="22"/>
      <c r="C37" s="22"/>
      <c r="D37" s="20" t="s">
        <v>63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11">
        <f>COUNTIF(AE9:AE29,"І ур")</f>
        <v>19</v>
      </c>
      <c r="AE37" s="3">
        <f>(AD37/AD36)*100</f>
        <v>90.476190476190482</v>
      </c>
    </row>
    <row r="38" spans="2:31" x14ac:dyDescent="0.25">
      <c r="B38" s="22"/>
      <c r="C38" s="22"/>
      <c r="D38" s="20" t="s">
        <v>20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11">
        <f>COUNTIF(AE9:AE29,"ІІ ур")</f>
        <v>2</v>
      </c>
      <c r="AE38" s="3">
        <f>(AD38/AD36)*100</f>
        <v>9.5238095238095237</v>
      </c>
    </row>
    <row r="39" spans="2:31" x14ac:dyDescent="0.25">
      <c r="B39" s="23"/>
      <c r="C39" s="23"/>
      <c r="D39" s="20" t="s">
        <v>21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11">
        <f>COUNTIF(AE9:AE29,"ІІІ ур")</f>
        <v>0</v>
      </c>
      <c r="AE39" s="3">
        <f>(AD39/AD36)*100</f>
        <v>0</v>
      </c>
    </row>
    <row r="40" spans="2:31" x14ac:dyDescent="0.25">
      <c r="AD40"/>
    </row>
    <row r="41" spans="2:31" x14ac:dyDescent="0.25">
      <c r="AD41"/>
    </row>
    <row r="42" spans="2:31" x14ac:dyDescent="0.25">
      <c r="AD42"/>
    </row>
    <row r="96" spans="10:11" x14ac:dyDescent="0.25">
      <c r="J96" s="9">
        <v>1</v>
      </c>
      <c r="K96" s="9" t="s">
        <v>15</v>
      </c>
    </row>
    <row r="97" spans="10:11" x14ac:dyDescent="0.25">
      <c r="J97" s="9">
        <v>1.6</v>
      </c>
      <c r="K97" s="9" t="s">
        <v>16</v>
      </c>
    </row>
    <row r="98" spans="10:11" x14ac:dyDescent="0.25">
      <c r="J98" s="9">
        <v>2.6</v>
      </c>
      <c r="K98" s="9" t="s">
        <v>17</v>
      </c>
    </row>
  </sheetData>
  <mergeCells count="43">
    <mergeCell ref="M33:Q33"/>
    <mergeCell ref="T33:Z33"/>
    <mergeCell ref="D34:J34"/>
    <mergeCell ref="M34:Q34"/>
    <mergeCell ref="T34:Z34"/>
    <mergeCell ref="D7:I7"/>
    <mergeCell ref="J7:J8"/>
    <mergeCell ref="K7:K8"/>
    <mergeCell ref="L7:L8"/>
    <mergeCell ref="M7:P7"/>
    <mergeCell ref="A2:AF2"/>
    <mergeCell ref="A3:AF3"/>
    <mergeCell ref="A4:AF4"/>
    <mergeCell ref="B6:AE6"/>
    <mergeCell ref="B7:B8"/>
    <mergeCell ref="C7:C8"/>
    <mergeCell ref="AC7:AC8"/>
    <mergeCell ref="AD7:AD8"/>
    <mergeCell ref="AE7:AE8"/>
    <mergeCell ref="AB7:AB8"/>
    <mergeCell ref="D37:AC37"/>
    <mergeCell ref="D38:AC38"/>
    <mergeCell ref="D39:AC39"/>
    <mergeCell ref="B30:B39"/>
    <mergeCell ref="C30:C39"/>
    <mergeCell ref="D36:AC36"/>
    <mergeCell ref="Z7:Z8"/>
    <mergeCell ref="AA7:AA8"/>
    <mergeCell ref="Q7:Q8"/>
    <mergeCell ref="R7:R8"/>
    <mergeCell ref="S7:S8"/>
    <mergeCell ref="T7:Y7"/>
    <mergeCell ref="D35:AC35"/>
    <mergeCell ref="D30:J30"/>
    <mergeCell ref="M30:Q30"/>
    <mergeCell ref="T30:Z30"/>
    <mergeCell ref="D31:J31"/>
    <mergeCell ref="M31:Q31"/>
    <mergeCell ref="T31:Z31"/>
    <mergeCell ref="D32:J32"/>
    <mergeCell ref="M32:Q32"/>
    <mergeCell ref="T32:Z32"/>
    <mergeCell ref="D33:J3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:K57"/>
  <sheetViews>
    <sheetView zoomScale="68" zoomScaleNormal="68" workbookViewId="0">
      <selection activeCell="B2" sqref="B2:AE2"/>
    </sheetView>
  </sheetViews>
  <sheetFormatPr defaultRowHeight="15" x14ac:dyDescent="0.25"/>
  <cols>
    <col min="2" max="2" width="5.28515625" customWidth="1"/>
    <col min="3" max="3" width="32.28515625" customWidth="1"/>
    <col min="4" max="4" width="7.140625" customWidth="1"/>
    <col min="5" max="5" width="7" customWidth="1"/>
    <col min="6" max="6" width="8.140625" customWidth="1"/>
    <col min="7" max="7" width="8.28515625" customWidth="1"/>
    <col min="8" max="8" width="10.42578125" customWidth="1"/>
    <col min="9" max="9" width="4.28515625" customWidth="1"/>
    <col min="10" max="10" width="5.5703125" customWidth="1"/>
    <col min="11" max="11" width="9.5703125" customWidth="1"/>
    <col min="12" max="12" width="6.5703125" customWidth="1"/>
    <col min="13" max="13" width="6.28515625" customWidth="1"/>
    <col min="14" max="14" width="5.7109375" customWidth="1"/>
    <col min="15" max="15" width="11.7109375" customWidth="1"/>
    <col min="16" max="16" width="9.5703125" customWidth="1"/>
    <col min="17" max="18" width="5" customWidth="1"/>
    <col min="19" max="19" width="9.140625" customWidth="1"/>
    <col min="20" max="20" width="8.140625" customWidth="1"/>
    <col min="21" max="21" width="9.7109375" customWidth="1"/>
    <col min="22" max="22" width="8.28515625" customWidth="1"/>
    <col min="23" max="23" width="8.140625" customWidth="1"/>
    <col min="24" max="24" width="12.28515625" customWidth="1"/>
    <col min="25" max="25" width="13.140625" customWidth="1"/>
    <col min="26" max="27" width="5" customWidth="1"/>
    <col min="28" max="28" width="9.140625" customWidth="1"/>
  </cols>
  <sheetData>
    <row r="1" ht="14.45" customHeight="1" x14ac:dyDescent="0.25"/>
    <row r="2" ht="14.45" customHeight="1" x14ac:dyDescent="0.25"/>
    <row r="3" ht="14.45" customHeight="1" x14ac:dyDescent="0.25"/>
    <row r="6" ht="75.75" customHeight="1" x14ac:dyDescent="0.25"/>
    <row r="7" ht="225" customHeight="1" x14ac:dyDescent="0.25"/>
    <row r="55" spans="10:11" x14ac:dyDescent="0.25">
      <c r="J55" s="9">
        <v>1</v>
      </c>
      <c r="K55" s="9" t="s">
        <v>15</v>
      </c>
    </row>
    <row r="56" spans="10:11" x14ac:dyDescent="0.25">
      <c r="J56" s="9">
        <v>1.6</v>
      </c>
      <c r="K56" s="9" t="s">
        <v>16</v>
      </c>
    </row>
    <row r="57" spans="10:11" x14ac:dyDescent="0.25">
      <c r="J57" s="9">
        <v>2.6</v>
      </c>
      <c r="K57" s="9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2:K61"/>
  <sheetViews>
    <sheetView zoomScale="80" zoomScaleNormal="80" workbookViewId="0">
      <selection activeCell="M8" sqref="M8"/>
    </sheetView>
  </sheetViews>
  <sheetFormatPr defaultRowHeight="15" x14ac:dyDescent="0.25"/>
  <cols>
    <col min="2" max="2" width="4.7109375" customWidth="1"/>
    <col min="3" max="3" width="34.28515625" customWidth="1"/>
    <col min="4" max="4" width="6.5703125" customWidth="1"/>
    <col min="5" max="5" width="8.5703125" customWidth="1"/>
    <col min="6" max="6" width="14.42578125" customWidth="1"/>
    <col min="7" max="7" width="5.7109375" customWidth="1"/>
    <col min="8" max="8" width="6.140625" customWidth="1"/>
    <col min="9" max="9" width="6" customWidth="1"/>
    <col min="10" max="10" width="10.140625" customWidth="1"/>
    <col min="11" max="12" width="4.7109375" customWidth="1"/>
    <col min="13" max="13" width="9.7109375" customWidth="1"/>
    <col min="14" max="14" width="8.28515625" customWidth="1"/>
    <col min="15" max="15" width="5.85546875" customWidth="1"/>
    <col min="16" max="16" width="4.28515625" customWidth="1"/>
    <col min="17" max="17" width="6" customWidth="1"/>
    <col min="18" max="18" width="7.42578125" customWidth="1"/>
    <col min="19" max="20" width="4.7109375" customWidth="1"/>
    <col min="21" max="21" width="10.140625" customWidth="1"/>
    <col min="22" max="22" width="8.5703125" customWidth="1"/>
    <col min="23" max="23" width="9.28515625" customWidth="1"/>
    <col min="24" max="24" width="11.7109375" customWidth="1"/>
    <col min="25" max="25" width="7.7109375" customWidth="1"/>
    <col min="26" max="26" width="9" customWidth="1"/>
    <col min="27" max="27" width="4.5703125" customWidth="1"/>
    <col min="28" max="28" width="5.85546875" customWidth="1"/>
    <col min="29" max="29" width="9" customWidth="1"/>
  </cols>
  <sheetData>
    <row r="2" ht="14.45" customHeight="1" x14ac:dyDescent="0.25"/>
    <row r="7" ht="67.5" customHeight="1" x14ac:dyDescent="0.25"/>
    <row r="8" ht="225" customHeight="1" x14ac:dyDescent="0.25"/>
    <row r="59" spans="10:11" x14ac:dyDescent="0.25">
      <c r="J59" s="9">
        <v>1</v>
      </c>
      <c r="K59" s="9" t="s">
        <v>15</v>
      </c>
    </row>
    <row r="60" spans="10:11" x14ac:dyDescent="0.25">
      <c r="J60" s="9">
        <v>1.6</v>
      </c>
      <c r="K60" s="9" t="s">
        <v>16</v>
      </c>
    </row>
    <row r="61" spans="10:11" x14ac:dyDescent="0.25">
      <c r="J61" s="9">
        <v>2.6</v>
      </c>
      <c r="K61" s="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4-5 старт</vt:lpstr>
      <vt:lpstr>5-6 промежуток</vt:lpstr>
      <vt:lpstr>5-6 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2024-10-09T07:15:15Z</dcterms:modified>
</cp:coreProperties>
</file>