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00" windowHeight="7020"/>
  </bookViews>
  <sheets>
    <sheet name="3-4 старт" sheetId="4" r:id="rId1"/>
  </sheets>
  <calcPr calcId="162913"/>
</workbook>
</file>

<file path=xl/calcChain.xml><?xml version="1.0" encoding="utf-8"?>
<calcChain xmlns="http://schemas.openxmlformats.org/spreadsheetml/2006/main">
  <c r="R14" i="4" l="1"/>
  <c r="S14" i="4"/>
  <c r="T14" i="4"/>
  <c r="I14" i="4"/>
  <c r="J14" i="4"/>
  <c r="K14" i="4"/>
  <c r="V26" i="4" l="1"/>
  <c r="R34" i="4"/>
  <c r="S34" i="4"/>
  <c r="R33" i="4"/>
  <c r="S33" i="4"/>
  <c r="R32" i="4"/>
  <c r="S32" i="4"/>
  <c r="R31" i="4"/>
  <c r="S31" i="4"/>
  <c r="R30" i="4"/>
  <c r="S30" i="4"/>
  <c r="R29" i="4"/>
  <c r="S29" i="4"/>
  <c r="R28" i="4"/>
  <c r="S28" i="4"/>
  <c r="R27" i="4"/>
  <c r="S27" i="4"/>
  <c r="R26" i="4"/>
  <c r="S26" i="4"/>
  <c r="R25" i="4"/>
  <c r="S25" i="4"/>
  <c r="I34" i="4"/>
  <c r="J34" i="4"/>
  <c r="K34" i="4" s="1"/>
  <c r="I33" i="4"/>
  <c r="V33" i="4" s="1"/>
  <c r="J33" i="4"/>
  <c r="K33" i="4"/>
  <c r="T33" i="4" s="1"/>
  <c r="I32" i="4"/>
  <c r="V32" i="4" s="1"/>
  <c r="J32" i="4"/>
  <c r="K32" i="4" s="1"/>
  <c r="T32" i="4" s="1"/>
  <c r="I31" i="4"/>
  <c r="J31" i="4"/>
  <c r="K31" i="4" s="1"/>
  <c r="T31" i="4" s="1"/>
  <c r="I30" i="4"/>
  <c r="V30" i="4" s="1"/>
  <c r="J30" i="4"/>
  <c r="K30" i="4" s="1"/>
  <c r="T30" i="4" s="1"/>
  <c r="I29" i="4"/>
  <c r="J29" i="4"/>
  <c r="K29" i="4"/>
  <c r="T29" i="4" s="1"/>
  <c r="I28" i="4"/>
  <c r="J28" i="4"/>
  <c r="K28" i="4" s="1"/>
  <c r="I27" i="4"/>
  <c r="V27" i="4" s="1"/>
  <c r="J27" i="4"/>
  <c r="K27" i="4" s="1"/>
  <c r="T27" i="4" s="1"/>
  <c r="I26" i="4"/>
  <c r="J26" i="4"/>
  <c r="K26" i="4"/>
  <c r="I25" i="4"/>
  <c r="J25" i="4"/>
  <c r="K25" i="4" s="1"/>
  <c r="V41" i="4"/>
  <c r="S36" i="4"/>
  <c r="J36" i="4"/>
  <c r="T28" i="4" l="1"/>
  <c r="V29" i="4"/>
  <c r="V25" i="4"/>
  <c r="V28" i="4"/>
  <c r="V31" i="4"/>
  <c r="T25" i="4"/>
  <c r="T26" i="4"/>
  <c r="R9" i="4"/>
  <c r="S9" i="4"/>
  <c r="S10" i="4" l="1"/>
  <c r="S11" i="4"/>
  <c r="S12" i="4"/>
  <c r="S13" i="4"/>
  <c r="S15" i="4"/>
  <c r="S16" i="4"/>
  <c r="S17" i="4"/>
  <c r="S18" i="4"/>
  <c r="S19" i="4"/>
  <c r="S20" i="4"/>
  <c r="S21" i="4"/>
  <c r="S22" i="4"/>
  <c r="S23" i="4"/>
  <c r="S24" i="4"/>
  <c r="R10" i="4"/>
  <c r="R11" i="4"/>
  <c r="R12" i="4"/>
  <c r="R13" i="4"/>
  <c r="R15" i="4"/>
  <c r="R16" i="4"/>
  <c r="R17" i="4"/>
  <c r="R18" i="4"/>
  <c r="R19" i="4"/>
  <c r="R20" i="4"/>
  <c r="R21" i="4"/>
  <c r="R22" i="4"/>
  <c r="R23" i="4"/>
  <c r="R24" i="4"/>
  <c r="J10" i="4"/>
  <c r="K10" i="4" s="1"/>
  <c r="T10" i="4" s="1"/>
  <c r="J11" i="4"/>
  <c r="K11" i="4" s="1"/>
  <c r="J12" i="4"/>
  <c r="K12" i="4" s="1"/>
  <c r="T12" i="4" s="1"/>
  <c r="J13" i="4"/>
  <c r="K13" i="4" s="1"/>
  <c r="J15" i="4"/>
  <c r="K15" i="4" s="1"/>
  <c r="T15" i="4" s="1"/>
  <c r="J16" i="4"/>
  <c r="K16" i="4" s="1"/>
  <c r="T16" i="4" s="1"/>
  <c r="J17" i="4"/>
  <c r="K17" i="4" s="1"/>
  <c r="T17" i="4" s="1"/>
  <c r="J18" i="4"/>
  <c r="K18" i="4" s="1"/>
  <c r="J19" i="4"/>
  <c r="K19" i="4" s="1"/>
  <c r="J20" i="4"/>
  <c r="K20" i="4" s="1"/>
  <c r="T20" i="4" s="1"/>
  <c r="J21" i="4"/>
  <c r="K21" i="4" s="1"/>
  <c r="T21" i="4" s="1"/>
  <c r="J22" i="4"/>
  <c r="K22" i="4" s="1"/>
  <c r="T22" i="4" s="1"/>
  <c r="J23" i="4"/>
  <c r="K23" i="4" s="1"/>
  <c r="J24" i="4"/>
  <c r="K24" i="4" s="1"/>
  <c r="T24" i="4" s="1"/>
  <c r="T34" i="4"/>
  <c r="I10" i="4"/>
  <c r="I11" i="4"/>
  <c r="I12" i="4"/>
  <c r="I13" i="4"/>
  <c r="I15" i="4"/>
  <c r="I16" i="4"/>
  <c r="I17" i="4"/>
  <c r="I18" i="4"/>
  <c r="I19" i="4"/>
  <c r="I20" i="4"/>
  <c r="I21" i="4"/>
  <c r="I22" i="4"/>
  <c r="I23" i="4"/>
  <c r="I24" i="4"/>
  <c r="V34" i="4"/>
  <c r="J9" i="4"/>
  <c r="K9" i="4" s="1"/>
  <c r="I9" i="4"/>
  <c r="V9" i="4" s="1"/>
  <c r="T23" i="4" l="1"/>
  <c r="V20" i="4"/>
  <c r="V12" i="4"/>
  <c r="V10" i="4"/>
  <c r="V24" i="4"/>
  <c r="V23" i="4"/>
  <c r="V22" i="4"/>
  <c r="V21" i="4"/>
  <c r="V17" i="4"/>
  <c r="T18" i="4"/>
  <c r="T19" i="4"/>
  <c r="J38" i="4"/>
  <c r="K38" i="4" s="1"/>
  <c r="J39" i="4"/>
  <c r="K39" i="4" s="1"/>
  <c r="J37" i="4"/>
  <c r="K37" i="4" s="1"/>
  <c r="T9" i="4"/>
  <c r="T13" i="4"/>
  <c r="T11" i="4"/>
  <c r="V11" i="4"/>
  <c r="V44" i="4" l="1"/>
  <c r="W44" i="4" s="1"/>
  <c r="V42" i="4"/>
  <c r="W42" i="4" s="1"/>
  <c r="S39" i="4"/>
  <c r="T39" i="4" s="1"/>
  <c r="S38" i="4"/>
  <c r="T38" i="4" s="1"/>
  <c r="S37" i="4"/>
  <c r="T37" i="4" s="1"/>
  <c r="V43" i="4"/>
  <c r="W43" i="4" s="1"/>
</calcChain>
</file>

<file path=xl/sharedStrings.xml><?xml version="1.0" encoding="utf-8"?>
<sst xmlns="http://schemas.openxmlformats.org/spreadsheetml/2006/main" count="99" uniqueCount="64">
  <si>
    <t xml:space="preserve">Лист наблюдения  </t>
  </si>
  <si>
    <t>Образовательная область "Коммуникация"</t>
  </si>
  <si>
    <t>№</t>
  </si>
  <si>
    <t>Ф.И.ребенка</t>
  </si>
  <si>
    <t>Развитие речи</t>
  </si>
  <si>
    <t>Художественная литература</t>
  </si>
  <si>
    <t>Общее количество баллов</t>
  </si>
  <si>
    <t>Средний балл</t>
  </si>
  <si>
    <t xml:space="preserve">Уровень усвоения Типовой программы </t>
  </si>
  <si>
    <t>кол-во</t>
  </si>
  <si>
    <t>%</t>
  </si>
  <si>
    <t>общее</t>
  </si>
  <si>
    <t>средний</t>
  </si>
  <si>
    <t>уровень</t>
  </si>
  <si>
    <t>к-во</t>
  </si>
  <si>
    <t>всего детей</t>
  </si>
  <si>
    <t>А (всего детей)</t>
  </si>
  <si>
    <t xml:space="preserve">Б (I уровень) </t>
  </si>
  <si>
    <t>Г (III уровень)</t>
  </si>
  <si>
    <t xml:space="preserve">В (II уровень) </t>
  </si>
  <si>
    <t>І уровень</t>
  </si>
  <si>
    <t>ІІ уровень</t>
  </si>
  <si>
    <t>ІІІ уровень</t>
  </si>
  <si>
    <t>І ур</t>
  </si>
  <si>
    <t>ІІ ур</t>
  </si>
  <si>
    <t>ІІІ ур</t>
  </si>
  <si>
    <t>4-5-К.1 умеет правильно произносить все звуки родного языка</t>
  </si>
  <si>
    <t>4-5-К.2 вступает в контакт со сверстниками и взрослыми и выполняет их просьбы</t>
  </si>
  <si>
    <t>4-5-К.3 использует в речи разные типы предложений, предлоги</t>
  </si>
  <si>
    <t>4-5-К.4 составляет небольшие рассказы по содержанию картин из личного опыта</t>
  </si>
  <si>
    <t>4-5-К.5 умеет слушать, рассказывать, читать наизусть стихотворения</t>
  </si>
  <si>
    <t>4-5-К.6 сочиняет небольшие рассказы</t>
  </si>
  <si>
    <t>4-5-К.7 называет несколько произведений, которые ему нравятся</t>
  </si>
  <si>
    <t>4-5-К.8 использует литературные образы в игре</t>
  </si>
  <si>
    <t>4-5-К.9 эмоционально выражает свое отношение к содержанию текста, персонажам, их поступкам при пересказывании знакомых произведений</t>
  </si>
  <si>
    <t>4-5-К.21 называет несколько знакомых произведений</t>
  </si>
  <si>
    <t xml:space="preserve">результатов диагностики стартового  контроля в старшей  группе (от 4 до 5 лет) </t>
  </si>
  <si>
    <t>Учебный год: 2022-2023    старшая группа АБВГДейки   Дата проведения: сентябрь</t>
  </si>
  <si>
    <t>Шанчарбаев Айгали</t>
  </si>
  <si>
    <t>Дуйсенгалиев Дамир</t>
  </si>
  <si>
    <t>Амангелды Ильяс</t>
  </si>
  <si>
    <t>Айтжанов Дамир</t>
  </si>
  <si>
    <t>Мырзалы Бахтияр</t>
  </si>
  <si>
    <t>Танжарбай Ансар</t>
  </si>
  <si>
    <t>Нованова Самина</t>
  </si>
  <si>
    <t>Муканов Алан</t>
  </si>
  <si>
    <t>Умирзакова Сандина</t>
  </si>
  <si>
    <t>Абилхан Айлин</t>
  </si>
  <si>
    <t>Цой Владимир</t>
  </si>
  <si>
    <t>Зверева Ульяна</t>
  </si>
  <si>
    <t>Асетдила Айкоркем</t>
  </si>
  <si>
    <t>Жасанова Аида</t>
  </si>
  <si>
    <t>Турбай Милана</t>
  </si>
  <si>
    <t>Макатов Абдуррашид</t>
  </si>
  <si>
    <t>Потинга Артем</t>
  </si>
  <si>
    <t>Уразбаева Асали</t>
  </si>
  <si>
    <t>Нуртасов Нартай</t>
  </si>
  <si>
    <t>Нелин Ян</t>
  </si>
  <si>
    <t>Асылханова Асылай</t>
  </si>
  <si>
    <t>Садакова Ситора</t>
  </si>
  <si>
    <t>Олейникова Вика</t>
  </si>
  <si>
    <t>Нурланова Айлин</t>
  </si>
  <si>
    <t>Джантаева Айлин</t>
  </si>
  <si>
    <t>Мун Дмитрий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</si>
</sst>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3CCFF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1" xfId="0" applyFont="1" applyBorder="1"/>
    <xf numFmtId="0" fontId="1" fillId="0" borderId="1" xfId="0" applyFont="1" applyBorder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0" fillId="0" borderId="0" xfId="0" applyBorder="1"/>
    <xf numFmtId="0" fontId="2" fillId="3" borderId="1" xfId="0" applyFont="1" applyFill="1" applyBorder="1"/>
    <xf numFmtId="0" fontId="1" fillId="3" borderId="1" xfId="0" applyFont="1" applyFill="1" applyBorder="1"/>
    <xf numFmtId="0" fontId="2" fillId="4" borderId="1" xfId="0" applyFont="1" applyFill="1" applyBorder="1"/>
    <xf numFmtId="0" fontId="1" fillId="4" borderId="1" xfId="0" applyFont="1" applyFill="1" applyBorder="1"/>
    <xf numFmtId="0" fontId="1" fillId="2" borderId="1" xfId="0" applyFont="1" applyFill="1" applyBorder="1" applyAlignment="1">
      <alignment vertical="center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5" borderId="5" xfId="0" applyFont="1" applyFill="1" applyBorder="1" applyAlignment="1">
      <alignment horizontal="center" vertical="center" textRotation="90"/>
    </xf>
    <xf numFmtId="0" fontId="1" fillId="5" borderId="7" xfId="0" applyFont="1" applyFill="1" applyBorder="1" applyAlignment="1">
      <alignment horizontal="center" vertical="center" textRotation="90"/>
    </xf>
    <xf numFmtId="0" fontId="1" fillId="3" borderId="5" xfId="0" applyFont="1" applyFill="1" applyBorder="1" applyAlignment="1">
      <alignment horizontal="center" vertical="center" textRotation="90"/>
    </xf>
    <xf numFmtId="0" fontId="1" fillId="3" borderId="7" xfId="0" applyFont="1" applyFill="1" applyBorder="1" applyAlignment="1">
      <alignment horizontal="center" vertical="center" textRotation="90"/>
    </xf>
    <xf numFmtId="0" fontId="1" fillId="4" borderId="5" xfId="0" applyFont="1" applyFill="1" applyBorder="1" applyAlignment="1">
      <alignment horizontal="center" vertical="center" textRotation="90"/>
    </xf>
    <xf numFmtId="0" fontId="1" fillId="4" borderId="7" xfId="0" applyFont="1" applyFill="1" applyBorder="1" applyAlignment="1">
      <alignment horizontal="center" vertical="center" textRotation="90"/>
    </xf>
    <xf numFmtId="0" fontId="2" fillId="0" borderId="2" xfId="0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0" fontId="2" fillId="0" borderId="4" xfId="0" applyFont="1" applyBorder="1" applyAlignment="1">
      <alignment horizontal="right"/>
    </xf>
    <xf numFmtId="0" fontId="1" fillId="0" borderId="1" xfId="0" applyFont="1" applyBorder="1" applyAlignment="1">
      <alignment horizontal="right" vertic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1" fillId="0" borderId="2" xfId="0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0" fontId="1" fillId="0" borderId="4" xfId="0" applyFont="1" applyBorder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textRotation="90" wrapText="1"/>
    </xf>
    <xf numFmtId="0" fontId="1" fillId="3" borderId="7" xfId="0" applyFont="1" applyFill="1" applyBorder="1" applyAlignment="1">
      <alignment horizontal="center" vertical="center" textRotation="90" wrapText="1"/>
    </xf>
    <xf numFmtId="0" fontId="1" fillId="4" borderId="1" xfId="0" applyFont="1" applyFill="1" applyBorder="1" applyAlignment="1">
      <alignment horizontal="center" vertical="center" textRotation="90" wrapText="1"/>
    </xf>
    <xf numFmtId="0" fontId="1" fillId="5" borderId="1" xfId="0" applyFont="1" applyFill="1" applyBorder="1" applyAlignment="1">
      <alignment horizontal="center" vertical="center" textRotation="90" wrapText="1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66FF66"/>
      <color rgb="FF33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98"/>
  <sheetViews>
    <sheetView tabSelected="1" topLeftCell="A6" zoomScale="59" zoomScaleNormal="59" workbookViewId="0">
      <selection activeCell="AC10" sqref="AC10"/>
    </sheetView>
  </sheetViews>
  <sheetFormatPr defaultRowHeight="15" x14ac:dyDescent="0.25"/>
  <cols>
    <col min="2" max="2" width="4.85546875" customWidth="1"/>
    <col min="3" max="3" width="33.5703125" customWidth="1"/>
    <col min="4" max="4" width="6.140625" customWidth="1"/>
    <col min="5" max="5" width="8.5703125" customWidth="1"/>
    <col min="6" max="7" width="6.140625" customWidth="1"/>
    <col min="8" max="8" width="7.85546875" customWidth="1"/>
    <col min="9" max="9" width="4.85546875" customWidth="1"/>
    <col min="10" max="10" width="5.85546875" customWidth="1"/>
    <col min="11" max="11" width="9.85546875" customWidth="1"/>
    <col min="12" max="12" width="7.28515625" customWidth="1"/>
    <col min="13" max="13" width="5.7109375" customWidth="1"/>
    <col min="14" max="14" width="7.7109375" customWidth="1"/>
    <col min="15" max="17" width="7.28515625" customWidth="1"/>
    <col min="18" max="18" width="4.140625" customWidth="1"/>
    <col min="19" max="19" width="5.85546875" customWidth="1"/>
    <col min="20" max="20" width="8.7109375" customWidth="1"/>
    <col min="22" max="22" width="6" customWidth="1"/>
  </cols>
  <sheetData>
    <row r="2" spans="1:24" x14ac:dyDescent="0.25">
      <c r="A2" s="34" t="s">
        <v>0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</row>
    <row r="3" spans="1:24" x14ac:dyDescent="0.25">
      <c r="A3" s="34" t="s">
        <v>36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</row>
    <row r="4" spans="1:24" x14ac:dyDescent="0.25">
      <c r="A4" s="34" t="s">
        <v>37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</row>
    <row r="6" spans="1:24" x14ac:dyDescent="0.25">
      <c r="B6" s="35" t="s">
        <v>1</v>
      </c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</row>
    <row r="7" spans="1:24" ht="38.25" customHeight="1" x14ac:dyDescent="0.25">
      <c r="B7" s="36" t="s">
        <v>2</v>
      </c>
      <c r="C7" s="36" t="s">
        <v>3</v>
      </c>
      <c r="D7" s="36" t="s">
        <v>4</v>
      </c>
      <c r="E7" s="36"/>
      <c r="F7" s="36"/>
      <c r="G7" s="36"/>
      <c r="H7" s="36"/>
      <c r="I7" s="20" t="s">
        <v>11</v>
      </c>
      <c r="J7" s="22" t="s">
        <v>12</v>
      </c>
      <c r="K7" s="18" t="s">
        <v>13</v>
      </c>
      <c r="L7" s="37" t="s">
        <v>5</v>
      </c>
      <c r="M7" s="37"/>
      <c r="N7" s="37"/>
      <c r="O7" s="37"/>
      <c r="P7" s="37"/>
      <c r="Q7" s="37"/>
      <c r="R7" s="20" t="s">
        <v>11</v>
      </c>
      <c r="S7" s="22" t="s">
        <v>12</v>
      </c>
      <c r="T7" s="18" t="s">
        <v>13</v>
      </c>
      <c r="U7" s="38" t="s">
        <v>6</v>
      </c>
      <c r="V7" s="40" t="s">
        <v>7</v>
      </c>
      <c r="W7" s="41" t="s">
        <v>8</v>
      </c>
    </row>
    <row r="8" spans="1:24" ht="225" customHeight="1" x14ac:dyDescent="0.25">
      <c r="B8" s="36"/>
      <c r="C8" s="36"/>
      <c r="D8" s="12" t="s">
        <v>26</v>
      </c>
      <c r="E8" s="12" t="s">
        <v>27</v>
      </c>
      <c r="F8" s="12" t="s">
        <v>28</v>
      </c>
      <c r="G8" s="12"/>
      <c r="H8" s="12" t="s">
        <v>29</v>
      </c>
      <c r="I8" s="21"/>
      <c r="J8" s="23"/>
      <c r="K8" s="19"/>
      <c r="L8" s="12" t="s">
        <v>30</v>
      </c>
      <c r="M8" s="12" t="s">
        <v>31</v>
      </c>
      <c r="N8" s="12" t="s">
        <v>32</v>
      </c>
      <c r="O8" s="12" t="s">
        <v>33</v>
      </c>
      <c r="P8" s="12" t="s">
        <v>34</v>
      </c>
      <c r="Q8" s="12" t="s">
        <v>35</v>
      </c>
      <c r="R8" s="21"/>
      <c r="S8" s="23"/>
      <c r="T8" s="19"/>
      <c r="U8" s="39"/>
      <c r="V8" s="40"/>
      <c r="W8" s="41"/>
    </row>
    <row r="9" spans="1:24" x14ac:dyDescent="0.25">
      <c r="B9" s="1">
        <v>1</v>
      </c>
      <c r="C9" s="1" t="s">
        <v>38</v>
      </c>
      <c r="D9" s="1">
        <v>1</v>
      </c>
      <c r="E9" s="1">
        <v>2</v>
      </c>
      <c r="F9" s="1">
        <v>1</v>
      </c>
      <c r="G9" s="1">
        <v>1</v>
      </c>
      <c r="H9" s="1">
        <v>1</v>
      </c>
      <c r="I9" s="6">
        <f>SUM(D9:H9)</f>
        <v>6</v>
      </c>
      <c r="J9" s="8">
        <f>AVERAGE(D9:H9)</f>
        <v>1.2</v>
      </c>
      <c r="K9" s="11" t="str">
        <f t="shared" ref="K9:K34" si="0">IF(B9="","",VLOOKUP(J9,$K$96:$L$98,2,TRUE))</f>
        <v>І ур</v>
      </c>
      <c r="L9" s="1">
        <v>2</v>
      </c>
      <c r="M9" s="1">
        <v>1</v>
      </c>
      <c r="N9" s="1">
        <v>1</v>
      </c>
      <c r="O9" s="1">
        <v>2</v>
      </c>
      <c r="P9" s="1">
        <v>1</v>
      </c>
      <c r="Q9" s="1">
        <v>1</v>
      </c>
      <c r="R9" s="6">
        <f>SUM(L9:Q9)</f>
        <v>8</v>
      </c>
      <c r="S9" s="8">
        <f>AVERAGE(L9:Q9)</f>
        <v>1.3333333333333333</v>
      </c>
      <c r="T9" s="11" t="str">
        <f>IF(K9="","",VLOOKUP(S9,$K$96:$L$98,2,TRUE))</f>
        <v>І ур</v>
      </c>
      <c r="U9" s="7">
        <v>14</v>
      </c>
      <c r="V9" s="9">
        <f t="shared" ref="V9:V10" si="1">U9/29</f>
        <v>0.48275862068965519</v>
      </c>
      <c r="W9" s="11" t="s">
        <v>23</v>
      </c>
    </row>
    <row r="10" spans="1:24" x14ac:dyDescent="0.25">
      <c r="B10" s="1">
        <v>2</v>
      </c>
      <c r="C10" s="1" t="s">
        <v>39</v>
      </c>
      <c r="D10" s="1">
        <v>2</v>
      </c>
      <c r="E10" s="1">
        <v>1</v>
      </c>
      <c r="F10" s="1">
        <v>1</v>
      </c>
      <c r="G10" s="1">
        <v>1</v>
      </c>
      <c r="H10" s="1">
        <v>2</v>
      </c>
      <c r="I10" s="6">
        <f t="shared" ref="I10:I34" si="2">SUM(D10:H10)</f>
        <v>7</v>
      </c>
      <c r="J10" s="8">
        <f t="shared" ref="J10:J34" si="3">AVERAGE(D10:H10)</f>
        <v>1.4</v>
      </c>
      <c r="K10" s="11" t="str">
        <f t="shared" si="0"/>
        <v>І ур</v>
      </c>
      <c r="L10" s="1">
        <v>1</v>
      </c>
      <c r="M10" s="1">
        <v>2</v>
      </c>
      <c r="N10" s="1">
        <v>1</v>
      </c>
      <c r="O10" s="1">
        <v>1</v>
      </c>
      <c r="P10" s="1">
        <v>2</v>
      </c>
      <c r="Q10" s="1">
        <v>1</v>
      </c>
      <c r="R10" s="6">
        <f>SUM(L10:Q10)</f>
        <v>8</v>
      </c>
      <c r="S10" s="8">
        <f>AVERAGE(L10:Q10)</f>
        <v>1.3333333333333333</v>
      </c>
      <c r="T10" s="11" t="str">
        <f>IF(K10="","",VLOOKUP(S10,$K$96:$L$98,2,TRUE))</f>
        <v>І ур</v>
      </c>
      <c r="U10" s="7">
        <v>15</v>
      </c>
      <c r="V10" s="9">
        <f t="shared" si="1"/>
        <v>0.51724137931034486</v>
      </c>
      <c r="W10" s="11" t="s">
        <v>23</v>
      </c>
    </row>
    <row r="11" spans="1:24" x14ac:dyDescent="0.25">
      <c r="B11" s="1">
        <v>3</v>
      </c>
      <c r="C11" s="1" t="s">
        <v>40</v>
      </c>
      <c r="D11" s="1">
        <v>1</v>
      </c>
      <c r="E11" s="1">
        <v>2</v>
      </c>
      <c r="F11" s="1">
        <v>1</v>
      </c>
      <c r="G11" s="1">
        <v>1</v>
      </c>
      <c r="H11" s="1">
        <v>1</v>
      </c>
      <c r="I11" s="6">
        <f t="shared" si="2"/>
        <v>6</v>
      </c>
      <c r="J11" s="8">
        <f t="shared" si="3"/>
        <v>1.2</v>
      </c>
      <c r="K11" s="11" t="str">
        <f t="shared" si="0"/>
        <v>І ур</v>
      </c>
      <c r="L11" s="1">
        <v>1</v>
      </c>
      <c r="M11" s="1">
        <v>1</v>
      </c>
      <c r="N11" s="1">
        <v>2</v>
      </c>
      <c r="O11" s="1">
        <v>1</v>
      </c>
      <c r="P11" s="1">
        <v>1</v>
      </c>
      <c r="Q11" s="1">
        <v>1</v>
      </c>
      <c r="R11" s="6">
        <f>SUM(L11:Q11)</f>
        <v>7</v>
      </c>
      <c r="S11" s="8">
        <f>AVERAGE(L11:Q11)</f>
        <v>1.1666666666666667</v>
      </c>
      <c r="T11" s="11" t="str">
        <f>IF(K11="","",VLOOKUP(S11,$K$96:$L$98,2,TRUE))</f>
        <v>І ур</v>
      </c>
      <c r="U11" s="7">
        <v>13</v>
      </c>
      <c r="V11" s="9">
        <f t="shared" ref="V11" si="4">U11/29</f>
        <v>0.44827586206896552</v>
      </c>
      <c r="W11" s="11" t="s">
        <v>23</v>
      </c>
    </row>
    <row r="12" spans="1:24" x14ac:dyDescent="0.25">
      <c r="B12" s="1">
        <v>4</v>
      </c>
      <c r="C12" s="1" t="s">
        <v>41</v>
      </c>
      <c r="D12" s="1">
        <v>2</v>
      </c>
      <c r="E12" s="1">
        <v>1</v>
      </c>
      <c r="F12" s="1">
        <v>2</v>
      </c>
      <c r="G12" s="1">
        <v>2</v>
      </c>
      <c r="H12" s="1">
        <v>1</v>
      </c>
      <c r="I12" s="6">
        <f t="shared" si="2"/>
        <v>8</v>
      </c>
      <c r="J12" s="8">
        <f t="shared" si="3"/>
        <v>1.6</v>
      </c>
      <c r="K12" s="11" t="str">
        <f t="shared" si="0"/>
        <v>ІІ ур</v>
      </c>
      <c r="L12" s="1">
        <v>1</v>
      </c>
      <c r="M12" s="1">
        <v>2</v>
      </c>
      <c r="N12" s="1">
        <v>1</v>
      </c>
      <c r="O12" s="1">
        <v>2</v>
      </c>
      <c r="P12" s="1">
        <v>1</v>
      </c>
      <c r="Q12" s="1">
        <v>1</v>
      </c>
      <c r="R12" s="6">
        <f>SUM(L12:Q12)</f>
        <v>8</v>
      </c>
      <c r="S12" s="8">
        <f>AVERAGE(L12:Q12)</f>
        <v>1.3333333333333333</v>
      </c>
      <c r="T12" s="11" t="str">
        <f>IF(K12="","",VLOOKUP(S12,$K$96:$L$98,2,TRUE))</f>
        <v>І ур</v>
      </c>
      <c r="U12" s="7">
        <v>16</v>
      </c>
      <c r="V12" s="9">
        <f t="shared" ref="V12:V34" si="5">U12/29</f>
        <v>0.55172413793103448</v>
      </c>
      <c r="W12" s="11" t="s">
        <v>23</v>
      </c>
    </row>
    <row r="13" spans="1:24" x14ac:dyDescent="0.25">
      <c r="B13" s="1">
        <v>5</v>
      </c>
      <c r="C13" s="1" t="s">
        <v>42</v>
      </c>
      <c r="D13" s="1">
        <v>1</v>
      </c>
      <c r="E13" s="1">
        <v>2</v>
      </c>
      <c r="F13" s="1">
        <v>1</v>
      </c>
      <c r="G13" s="1">
        <v>2</v>
      </c>
      <c r="H13" s="1">
        <v>2</v>
      </c>
      <c r="I13" s="6">
        <f t="shared" si="2"/>
        <v>8</v>
      </c>
      <c r="J13" s="8">
        <f t="shared" si="3"/>
        <v>1.6</v>
      </c>
      <c r="K13" s="11" t="str">
        <f t="shared" si="0"/>
        <v>ІІ ур</v>
      </c>
      <c r="L13" s="1">
        <v>2</v>
      </c>
      <c r="M13" s="1">
        <v>1</v>
      </c>
      <c r="N13" s="1">
        <v>1</v>
      </c>
      <c r="O13" s="1">
        <v>2</v>
      </c>
      <c r="P13" s="1">
        <v>1</v>
      </c>
      <c r="Q13" s="1">
        <v>2</v>
      </c>
      <c r="R13" s="6">
        <f>SUM(L13:Q13)</f>
        <v>9</v>
      </c>
      <c r="S13" s="8">
        <f>AVERAGE(L13:Q13)</f>
        <v>1.5</v>
      </c>
      <c r="T13" s="11" t="str">
        <f>IF(K13="","",VLOOKUP(S13,$K$96:$L$98,2,TRUE))</f>
        <v>І ур</v>
      </c>
      <c r="U13" s="7">
        <v>17</v>
      </c>
      <c r="V13" s="9">
        <v>1</v>
      </c>
      <c r="W13" s="11" t="s">
        <v>23</v>
      </c>
    </row>
    <row r="14" spans="1:24" x14ac:dyDescent="0.25">
      <c r="B14" s="1">
        <v>6</v>
      </c>
      <c r="C14" s="1" t="s">
        <v>43</v>
      </c>
      <c r="D14" s="1">
        <v>1</v>
      </c>
      <c r="E14" s="1">
        <v>2</v>
      </c>
      <c r="F14" s="1">
        <v>1</v>
      </c>
      <c r="G14" s="1">
        <v>1</v>
      </c>
      <c r="H14" s="1">
        <v>1</v>
      </c>
      <c r="I14" s="6">
        <f t="shared" si="2"/>
        <v>6</v>
      </c>
      <c r="J14" s="8">
        <f t="shared" si="3"/>
        <v>1.2</v>
      </c>
      <c r="K14" s="11" t="str">
        <f t="shared" si="0"/>
        <v>І ур</v>
      </c>
      <c r="L14" s="1">
        <v>1</v>
      </c>
      <c r="M14" s="1">
        <v>1</v>
      </c>
      <c r="N14" s="1">
        <v>2</v>
      </c>
      <c r="O14" s="1">
        <v>2</v>
      </c>
      <c r="P14" s="1">
        <v>1</v>
      </c>
      <c r="Q14" s="1">
        <v>1</v>
      </c>
      <c r="R14" s="6">
        <f>SUM(L14:Q14)</f>
        <v>8</v>
      </c>
      <c r="S14" s="8">
        <f>AVERAGE(L14:Q14)</f>
        <v>1.3333333333333333</v>
      </c>
      <c r="T14" s="11" t="str">
        <f>IF(K14="","",VLOOKUP(S14,$K$96:$L$98,2,TRUE))</f>
        <v>І ур</v>
      </c>
      <c r="U14" s="7">
        <v>14</v>
      </c>
      <c r="V14" s="9"/>
      <c r="W14" s="11" t="s">
        <v>23</v>
      </c>
    </row>
    <row r="15" spans="1:24" x14ac:dyDescent="0.25">
      <c r="B15" s="1">
        <v>7</v>
      </c>
      <c r="C15" s="1" t="s">
        <v>63</v>
      </c>
      <c r="D15" s="1">
        <v>1</v>
      </c>
      <c r="E15" s="1">
        <v>2</v>
      </c>
      <c r="F15" s="1">
        <v>1</v>
      </c>
      <c r="G15" s="1">
        <v>1</v>
      </c>
      <c r="H15" s="1">
        <v>1</v>
      </c>
      <c r="I15" s="6">
        <f t="shared" si="2"/>
        <v>6</v>
      </c>
      <c r="J15" s="8">
        <f t="shared" si="3"/>
        <v>1.2</v>
      </c>
      <c r="K15" s="11" t="str">
        <f t="shared" si="0"/>
        <v>І ур</v>
      </c>
      <c r="L15" s="1">
        <v>1</v>
      </c>
      <c r="M15" s="1">
        <v>1</v>
      </c>
      <c r="N15" s="1">
        <v>2</v>
      </c>
      <c r="O15" s="1">
        <v>2</v>
      </c>
      <c r="P15" s="1">
        <v>1</v>
      </c>
      <c r="Q15" s="1">
        <v>1</v>
      </c>
      <c r="R15" s="6">
        <f>SUM(L15:Q15)</f>
        <v>8</v>
      </c>
      <c r="S15" s="8">
        <f>AVERAGE(L15:Q15)</f>
        <v>1.3333333333333333</v>
      </c>
      <c r="T15" s="11" t="str">
        <f>IF(K15="","",VLOOKUP(S15,$K$96:$L$98,2,TRUE))</f>
        <v>І ур</v>
      </c>
      <c r="U15" s="7">
        <v>14</v>
      </c>
      <c r="V15" s="9">
        <v>1</v>
      </c>
      <c r="W15" s="11" t="s">
        <v>23</v>
      </c>
    </row>
    <row r="16" spans="1:24" x14ac:dyDescent="0.25">
      <c r="B16" s="1">
        <v>8</v>
      </c>
      <c r="C16" s="1" t="s">
        <v>44</v>
      </c>
      <c r="D16" s="1">
        <v>1</v>
      </c>
      <c r="E16" s="1">
        <v>1</v>
      </c>
      <c r="F16" s="1">
        <v>2</v>
      </c>
      <c r="G16" s="1">
        <v>1</v>
      </c>
      <c r="H16" s="1">
        <v>1</v>
      </c>
      <c r="I16" s="6">
        <f t="shared" si="2"/>
        <v>6</v>
      </c>
      <c r="J16" s="8">
        <f t="shared" si="3"/>
        <v>1.2</v>
      </c>
      <c r="K16" s="11" t="str">
        <f t="shared" si="0"/>
        <v>І ур</v>
      </c>
      <c r="L16" s="1">
        <v>1</v>
      </c>
      <c r="M16" s="1">
        <v>2</v>
      </c>
      <c r="N16" s="1">
        <v>1</v>
      </c>
      <c r="O16" s="1">
        <v>1</v>
      </c>
      <c r="P16" s="1">
        <v>2</v>
      </c>
      <c r="Q16" s="1">
        <v>1</v>
      </c>
      <c r="R16" s="6">
        <f>SUM(L16:Q16)</f>
        <v>8</v>
      </c>
      <c r="S16" s="8">
        <f>AVERAGE(L16:Q16)</f>
        <v>1.3333333333333333</v>
      </c>
      <c r="T16" s="11" t="str">
        <f>IF(K16="","",VLOOKUP(S16,$K$96:$L$98,2,TRUE))</f>
        <v>І ур</v>
      </c>
      <c r="U16" s="7">
        <v>14</v>
      </c>
      <c r="V16" s="9">
        <v>1</v>
      </c>
      <c r="W16" s="11" t="s">
        <v>23</v>
      </c>
    </row>
    <row r="17" spans="2:23" x14ac:dyDescent="0.25">
      <c r="B17" s="1">
        <v>9</v>
      </c>
      <c r="C17" s="1" t="s">
        <v>45</v>
      </c>
      <c r="D17" s="1">
        <v>2</v>
      </c>
      <c r="E17" s="1">
        <v>2</v>
      </c>
      <c r="F17" s="1">
        <v>1</v>
      </c>
      <c r="G17" s="1">
        <v>1</v>
      </c>
      <c r="H17" s="1">
        <v>1</v>
      </c>
      <c r="I17" s="6">
        <f t="shared" si="2"/>
        <v>7</v>
      </c>
      <c r="J17" s="8">
        <f t="shared" si="3"/>
        <v>1.4</v>
      </c>
      <c r="K17" s="11" t="str">
        <f t="shared" si="0"/>
        <v>І ур</v>
      </c>
      <c r="L17" s="1">
        <v>2</v>
      </c>
      <c r="M17" s="1">
        <v>1</v>
      </c>
      <c r="N17" s="1">
        <v>1</v>
      </c>
      <c r="O17" s="1">
        <v>1</v>
      </c>
      <c r="P17" s="1">
        <v>1</v>
      </c>
      <c r="Q17" s="1">
        <v>2</v>
      </c>
      <c r="R17" s="6">
        <f>SUM(L17:Q17)</f>
        <v>8</v>
      </c>
      <c r="S17" s="8">
        <f>AVERAGE(L17:Q17)</f>
        <v>1.3333333333333333</v>
      </c>
      <c r="T17" s="11" t="str">
        <f>IF(K17="","",VLOOKUP(S17,$K$96:$L$98,2,TRUE))</f>
        <v>І ур</v>
      </c>
      <c r="U17" s="7">
        <v>15</v>
      </c>
      <c r="V17" s="9">
        <f t="shared" si="5"/>
        <v>0.51724137931034486</v>
      </c>
      <c r="W17" s="11" t="s">
        <v>23</v>
      </c>
    </row>
    <row r="18" spans="2:23" x14ac:dyDescent="0.25">
      <c r="B18" s="1">
        <v>10</v>
      </c>
      <c r="C18" s="1" t="s">
        <v>46</v>
      </c>
      <c r="D18" s="1">
        <v>1</v>
      </c>
      <c r="E18" s="1">
        <v>2</v>
      </c>
      <c r="F18" s="1">
        <v>1</v>
      </c>
      <c r="G18" s="1">
        <v>1</v>
      </c>
      <c r="H18" s="1">
        <v>2</v>
      </c>
      <c r="I18" s="6">
        <f t="shared" si="2"/>
        <v>7</v>
      </c>
      <c r="J18" s="8">
        <f t="shared" si="3"/>
        <v>1.4</v>
      </c>
      <c r="K18" s="11" t="str">
        <f t="shared" si="0"/>
        <v>І ур</v>
      </c>
      <c r="L18" s="1">
        <v>1</v>
      </c>
      <c r="M18" s="1">
        <v>1</v>
      </c>
      <c r="N18" s="1">
        <v>2</v>
      </c>
      <c r="O18" s="1">
        <v>1</v>
      </c>
      <c r="P18" s="1">
        <v>1</v>
      </c>
      <c r="Q18" s="1">
        <v>1</v>
      </c>
      <c r="R18" s="6">
        <f>SUM(L18:Q18)</f>
        <v>7</v>
      </c>
      <c r="S18" s="8">
        <f>AVERAGE(L18:Q18)</f>
        <v>1.1666666666666667</v>
      </c>
      <c r="T18" s="11" t="str">
        <f>IF(K18="","",VLOOKUP(S18,$K$96:$L$98,2,TRUE))</f>
        <v>І ур</v>
      </c>
      <c r="U18" s="7">
        <v>14</v>
      </c>
      <c r="V18" s="9">
        <v>1</v>
      </c>
      <c r="W18" s="11" t="s">
        <v>23</v>
      </c>
    </row>
    <row r="19" spans="2:23" x14ac:dyDescent="0.25">
      <c r="B19" s="1">
        <v>11</v>
      </c>
      <c r="C19" s="1" t="s">
        <v>47</v>
      </c>
      <c r="D19" s="1">
        <v>2</v>
      </c>
      <c r="E19" s="1">
        <v>1</v>
      </c>
      <c r="F19" s="1">
        <v>2</v>
      </c>
      <c r="G19" s="1">
        <v>1</v>
      </c>
      <c r="H19" s="1">
        <v>2</v>
      </c>
      <c r="I19" s="6">
        <f t="shared" si="2"/>
        <v>8</v>
      </c>
      <c r="J19" s="8">
        <f t="shared" si="3"/>
        <v>1.6</v>
      </c>
      <c r="K19" s="11" t="str">
        <f t="shared" si="0"/>
        <v>ІІ ур</v>
      </c>
      <c r="L19" s="1">
        <v>1</v>
      </c>
      <c r="M19" s="1">
        <v>2</v>
      </c>
      <c r="N19" s="1">
        <v>1</v>
      </c>
      <c r="O19" s="1">
        <v>1</v>
      </c>
      <c r="P19" s="1">
        <v>2</v>
      </c>
      <c r="Q19" s="1">
        <v>1</v>
      </c>
      <c r="R19" s="6">
        <f>SUM(L19:Q19)</f>
        <v>8</v>
      </c>
      <c r="S19" s="8">
        <f>AVERAGE(L19:Q19)</f>
        <v>1.3333333333333333</v>
      </c>
      <c r="T19" s="11" t="str">
        <f>IF(K19="","",VLOOKUP(S19,$K$96:$L$98,2,TRUE))</f>
        <v>І ур</v>
      </c>
      <c r="U19" s="7">
        <v>16</v>
      </c>
      <c r="V19" s="9">
        <v>1</v>
      </c>
      <c r="W19" s="11" t="s">
        <v>23</v>
      </c>
    </row>
    <row r="20" spans="2:23" x14ac:dyDescent="0.25">
      <c r="B20" s="1">
        <v>12</v>
      </c>
      <c r="C20" s="1" t="s">
        <v>48</v>
      </c>
      <c r="D20" s="1">
        <v>1</v>
      </c>
      <c r="E20" s="1">
        <v>2</v>
      </c>
      <c r="F20" s="1">
        <v>1</v>
      </c>
      <c r="G20" s="1">
        <v>1</v>
      </c>
      <c r="H20" s="1">
        <v>1</v>
      </c>
      <c r="I20" s="6">
        <f t="shared" si="2"/>
        <v>6</v>
      </c>
      <c r="J20" s="8">
        <f t="shared" si="3"/>
        <v>1.2</v>
      </c>
      <c r="K20" s="11" t="str">
        <f t="shared" si="0"/>
        <v>І ур</v>
      </c>
      <c r="L20" s="1">
        <v>1</v>
      </c>
      <c r="M20" s="1">
        <v>1</v>
      </c>
      <c r="N20" s="1">
        <v>2</v>
      </c>
      <c r="O20" s="1">
        <v>1</v>
      </c>
      <c r="P20" s="1">
        <v>1</v>
      </c>
      <c r="Q20" s="1">
        <v>2</v>
      </c>
      <c r="R20" s="6">
        <f>SUM(L20:Q20)</f>
        <v>8</v>
      </c>
      <c r="S20" s="8">
        <f>AVERAGE(L20:Q20)</f>
        <v>1.3333333333333333</v>
      </c>
      <c r="T20" s="11" t="str">
        <f>IF(K20="","",VLOOKUP(S20,$K$96:$L$98,2,TRUE))</f>
        <v>І ур</v>
      </c>
      <c r="U20" s="7">
        <v>14</v>
      </c>
      <c r="V20" s="9">
        <f t="shared" si="5"/>
        <v>0.48275862068965519</v>
      </c>
      <c r="W20" s="11" t="s">
        <v>23</v>
      </c>
    </row>
    <row r="21" spans="2:23" x14ac:dyDescent="0.25">
      <c r="B21" s="1">
        <v>13</v>
      </c>
      <c r="C21" s="1" t="s">
        <v>49</v>
      </c>
      <c r="D21" s="1">
        <v>1</v>
      </c>
      <c r="E21" s="1">
        <v>2</v>
      </c>
      <c r="F21" s="1">
        <v>2</v>
      </c>
      <c r="G21" s="1">
        <v>2</v>
      </c>
      <c r="H21" s="1">
        <v>1</v>
      </c>
      <c r="I21" s="6">
        <f t="shared" si="2"/>
        <v>8</v>
      </c>
      <c r="J21" s="8">
        <f t="shared" si="3"/>
        <v>1.6</v>
      </c>
      <c r="K21" s="11" t="str">
        <f t="shared" si="0"/>
        <v>ІІ ур</v>
      </c>
      <c r="L21" s="1">
        <v>2</v>
      </c>
      <c r="M21" s="1">
        <v>1</v>
      </c>
      <c r="N21" s="1">
        <v>1</v>
      </c>
      <c r="O21" s="1">
        <v>2</v>
      </c>
      <c r="P21" s="1">
        <v>1</v>
      </c>
      <c r="Q21" s="1">
        <v>1</v>
      </c>
      <c r="R21" s="6">
        <f>SUM(L21:Q21)</f>
        <v>8</v>
      </c>
      <c r="S21" s="8">
        <f>AVERAGE(L21:Q21)</f>
        <v>1.3333333333333333</v>
      </c>
      <c r="T21" s="11" t="str">
        <f>IF(K21="","",VLOOKUP(S21,$K$96:$L$98,2,TRUE))</f>
        <v>І ур</v>
      </c>
      <c r="U21" s="7">
        <v>16</v>
      </c>
      <c r="V21" s="9">
        <f t="shared" si="5"/>
        <v>0.55172413793103448</v>
      </c>
      <c r="W21" s="11" t="s">
        <v>23</v>
      </c>
    </row>
    <row r="22" spans="2:23" x14ac:dyDescent="0.25">
      <c r="B22" s="1">
        <v>14</v>
      </c>
      <c r="C22" s="1" t="s">
        <v>50</v>
      </c>
      <c r="D22" s="1">
        <v>1</v>
      </c>
      <c r="E22" s="1">
        <v>1</v>
      </c>
      <c r="F22" s="1">
        <v>1</v>
      </c>
      <c r="G22" s="1">
        <v>1</v>
      </c>
      <c r="H22" s="1">
        <v>2</v>
      </c>
      <c r="I22" s="6">
        <f t="shared" si="2"/>
        <v>6</v>
      </c>
      <c r="J22" s="8">
        <f t="shared" si="3"/>
        <v>1.2</v>
      </c>
      <c r="K22" s="11" t="str">
        <f t="shared" si="0"/>
        <v>І ур</v>
      </c>
      <c r="L22" s="1">
        <v>1</v>
      </c>
      <c r="M22" s="1">
        <v>1</v>
      </c>
      <c r="N22" s="1">
        <v>2</v>
      </c>
      <c r="O22" s="1">
        <v>1</v>
      </c>
      <c r="P22" s="1">
        <v>1</v>
      </c>
      <c r="Q22" s="1">
        <v>1</v>
      </c>
      <c r="R22" s="6">
        <f>SUM(L22:Q22)</f>
        <v>7</v>
      </c>
      <c r="S22" s="8">
        <f>AVERAGE(L22:Q22)</f>
        <v>1.1666666666666667</v>
      </c>
      <c r="T22" s="11" t="str">
        <f>IF(K22="","",VLOOKUP(S22,$K$96:$L$98,2,TRUE))</f>
        <v>І ур</v>
      </c>
      <c r="U22" s="7">
        <v>13</v>
      </c>
      <c r="V22" s="9">
        <f t="shared" si="5"/>
        <v>0.44827586206896552</v>
      </c>
      <c r="W22" s="11" t="s">
        <v>23</v>
      </c>
    </row>
    <row r="23" spans="2:23" x14ac:dyDescent="0.25">
      <c r="B23" s="1">
        <v>15</v>
      </c>
      <c r="C23" s="1" t="s">
        <v>51</v>
      </c>
      <c r="D23" s="1">
        <v>2</v>
      </c>
      <c r="E23" s="1">
        <v>2</v>
      </c>
      <c r="F23" s="1">
        <v>1</v>
      </c>
      <c r="G23" s="1">
        <v>1</v>
      </c>
      <c r="H23" s="1">
        <v>1</v>
      </c>
      <c r="I23" s="6">
        <f t="shared" si="2"/>
        <v>7</v>
      </c>
      <c r="J23" s="8">
        <f t="shared" si="3"/>
        <v>1.4</v>
      </c>
      <c r="K23" s="11" t="str">
        <f t="shared" si="0"/>
        <v>І ур</v>
      </c>
      <c r="L23" s="1">
        <v>2</v>
      </c>
      <c r="M23" s="1">
        <v>1</v>
      </c>
      <c r="N23" s="1">
        <v>1</v>
      </c>
      <c r="O23" s="1">
        <v>2</v>
      </c>
      <c r="P23" s="1">
        <v>1</v>
      </c>
      <c r="Q23" s="1">
        <v>2</v>
      </c>
      <c r="R23" s="6">
        <f>SUM(L23:Q23)</f>
        <v>9</v>
      </c>
      <c r="S23" s="8">
        <f>AVERAGE(L23:Q23)</f>
        <v>1.5</v>
      </c>
      <c r="T23" s="11" t="str">
        <f>IF(K23="","",VLOOKUP(S23,$K$96:$L$98,2,TRUE))</f>
        <v>І ур</v>
      </c>
      <c r="U23" s="7">
        <v>16</v>
      </c>
      <c r="V23" s="9">
        <f t="shared" si="5"/>
        <v>0.55172413793103448</v>
      </c>
      <c r="W23" s="11" t="s">
        <v>23</v>
      </c>
    </row>
    <row r="24" spans="2:23" x14ac:dyDescent="0.25">
      <c r="B24" s="1">
        <v>16</v>
      </c>
      <c r="C24" s="1" t="s">
        <v>52</v>
      </c>
      <c r="D24" s="1">
        <v>2</v>
      </c>
      <c r="E24" s="1">
        <v>1</v>
      </c>
      <c r="F24" s="1">
        <v>2</v>
      </c>
      <c r="G24" s="1">
        <v>2</v>
      </c>
      <c r="H24" s="1">
        <v>1</v>
      </c>
      <c r="I24" s="6">
        <f t="shared" si="2"/>
        <v>8</v>
      </c>
      <c r="J24" s="8">
        <f t="shared" si="3"/>
        <v>1.6</v>
      </c>
      <c r="K24" s="11" t="str">
        <f t="shared" si="0"/>
        <v>ІІ ур</v>
      </c>
      <c r="L24" s="1">
        <v>1</v>
      </c>
      <c r="M24" s="1">
        <v>2</v>
      </c>
      <c r="N24" s="1">
        <v>1</v>
      </c>
      <c r="O24" s="1">
        <v>2</v>
      </c>
      <c r="P24" s="1">
        <v>1</v>
      </c>
      <c r="Q24" s="1">
        <v>2</v>
      </c>
      <c r="R24" s="6">
        <f>SUM(L24:Q24)</f>
        <v>9</v>
      </c>
      <c r="S24" s="8">
        <f>AVERAGE(L24:Q24)</f>
        <v>1.5</v>
      </c>
      <c r="T24" s="11" t="str">
        <f>IF(K24="","",VLOOKUP(S24,$K$96:$L$98,2,TRUE))</f>
        <v>І ур</v>
      </c>
      <c r="U24" s="7">
        <v>17</v>
      </c>
      <c r="V24" s="9">
        <f t="shared" si="5"/>
        <v>0.58620689655172409</v>
      </c>
      <c r="W24" s="11" t="s">
        <v>23</v>
      </c>
    </row>
    <row r="25" spans="2:23" x14ac:dyDescent="0.25">
      <c r="B25" s="1">
        <v>17</v>
      </c>
      <c r="C25" s="1" t="s">
        <v>53</v>
      </c>
      <c r="D25" s="1">
        <v>1</v>
      </c>
      <c r="E25" s="1">
        <v>1</v>
      </c>
      <c r="F25" s="1">
        <v>2</v>
      </c>
      <c r="G25" s="1">
        <v>2</v>
      </c>
      <c r="H25" s="1">
        <v>2</v>
      </c>
      <c r="I25" s="6">
        <f t="shared" si="2"/>
        <v>8</v>
      </c>
      <c r="J25" s="8">
        <f t="shared" si="3"/>
        <v>1.6</v>
      </c>
      <c r="K25" s="11" t="str">
        <f t="shared" si="0"/>
        <v>ІІ ур</v>
      </c>
      <c r="L25" s="1">
        <v>1</v>
      </c>
      <c r="M25" s="1">
        <v>2</v>
      </c>
      <c r="N25" s="1">
        <v>1</v>
      </c>
      <c r="O25" s="1">
        <v>2</v>
      </c>
      <c r="P25" s="1">
        <v>1</v>
      </c>
      <c r="Q25" s="1">
        <v>1</v>
      </c>
      <c r="R25" s="6">
        <f>SUM(L25:Q25)</f>
        <v>8</v>
      </c>
      <c r="S25" s="8">
        <f>AVERAGE(L25:Q25)</f>
        <v>1.3333333333333333</v>
      </c>
      <c r="T25" s="11" t="str">
        <f>IF(K25="","",VLOOKUP(S25,$K$96:$L$98,2,TRUE))</f>
        <v>І ур</v>
      </c>
      <c r="U25" s="7">
        <v>16</v>
      </c>
      <c r="V25" s="9">
        <f t="shared" si="5"/>
        <v>0.55172413793103448</v>
      </c>
      <c r="W25" s="11" t="s">
        <v>23</v>
      </c>
    </row>
    <row r="26" spans="2:23" x14ac:dyDescent="0.25">
      <c r="B26" s="1">
        <v>18</v>
      </c>
      <c r="C26" s="1" t="s">
        <v>54</v>
      </c>
      <c r="D26" s="1">
        <v>1</v>
      </c>
      <c r="E26" s="1">
        <v>2</v>
      </c>
      <c r="F26" s="1">
        <v>1</v>
      </c>
      <c r="G26" s="1">
        <v>1</v>
      </c>
      <c r="H26" s="1">
        <v>2</v>
      </c>
      <c r="I26" s="6">
        <f t="shared" si="2"/>
        <v>7</v>
      </c>
      <c r="J26" s="8">
        <f t="shared" si="3"/>
        <v>1.4</v>
      </c>
      <c r="K26" s="11" t="str">
        <f t="shared" si="0"/>
        <v>І ур</v>
      </c>
      <c r="L26" s="1">
        <v>2</v>
      </c>
      <c r="M26" s="1">
        <v>1</v>
      </c>
      <c r="N26" s="1">
        <v>2</v>
      </c>
      <c r="O26" s="1">
        <v>1</v>
      </c>
      <c r="P26" s="1">
        <v>2</v>
      </c>
      <c r="Q26" s="1">
        <v>2</v>
      </c>
      <c r="R26" s="6">
        <f>SUM(L26:Q26)</f>
        <v>10</v>
      </c>
      <c r="S26" s="8">
        <f>AVERAGE(L26:Q26)</f>
        <v>1.6666666666666667</v>
      </c>
      <c r="T26" s="11" t="str">
        <f>IF(K26="","",VLOOKUP(S26,$K$96:$L$98,2,TRUE))</f>
        <v>ІІ ур</v>
      </c>
      <c r="U26" s="7">
        <v>17</v>
      </c>
      <c r="V26" s="9">
        <f t="shared" si="5"/>
        <v>0.58620689655172409</v>
      </c>
      <c r="W26" s="11" t="s">
        <v>23</v>
      </c>
    </row>
    <row r="27" spans="2:23" x14ac:dyDescent="0.25">
      <c r="B27" s="1">
        <v>19</v>
      </c>
      <c r="C27" s="1" t="s">
        <v>55</v>
      </c>
      <c r="D27" s="1">
        <v>2</v>
      </c>
      <c r="E27" s="1">
        <v>2</v>
      </c>
      <c r="F27" s="1">
        <v>1</v>
      </c>
      <c r="G27" s="1">
        <v>2</v>
      </c>
      <c r="H27" s="1">
        <v>1</v>
      </c>
      <c r="I27" s="6">
        <f t="shared" si="2"/>
        <v>8</v>
      </c>
      <c r="J27" s="8">
        <f t="shared" si="3"/>
        <v>1.6</v>
      </c>
      <c r="K27" s="11" t="str">
        <f t="shared" si="0"/>
        <v>ІІ ур</v>
      </c>
      <c r="L27" s="1">
        <v>1</v>
      </c>
      <c r="M27" s="1">
        <v>1</v>
      </c>
      <c r="N27" s="1">
        <v>2</v>
      </c>
      <c r="O27" s="1">
        <v>2</v>
      </c>
      <c r="P27" s="1">
        <v>1</v>
      </c>
      <c r="Q27" s="1">
        <v>2</v>
      </c>
      <c r="R27" s="6">
        <f>SUM(L27:Q27)</f>
        <v>9</v>
      </c>
      <c r="S27" s="8">
        <f>AVERAGE(L27:Q27)</f>
        <v>1.5</v>
      </c>
      <c r="T27" s="11" t="str">
        <f>IF(K27="","",VLOOKUP(S27,$K$96:$L$98,2,TRUE))</f>
        <v>І ур</v>
      </c>
      <c r="U27" s="7">
        <v>17</v>
      </c>
      <c r="V27" s="9">
        <f t="shared" si="5"/>
        <v>0.58620689655172409</v>
      </c>
      <c r="W27" s="11" t="s">
        <v>23</v>
      </c>
    </row>
    <row r="28" spans="2:23" x14ac:dyDescent="0.25">
      <c r="B28" s="1">
        <v>20</v>
      </c>
      <c r="C28" s="1" t="s">
        <v>56</v>
      </c>
      <c r="D28" s="1">
        <v>1</v>
      </c>
      <c r="E28" s="1">
        <v>1</v>
      </c>
      <c r="F28" s="1">
        <v>1</v>
      </c>
      <c r="G28" s="1">
        <v>2</v>
      </c>
      <c r="H28" s="1">
        <v>2</v>
      </c>
      <c r="I28" s="6">
        <f t="shared" si="2"/>
        <v>7</v>
      </c>
      <c r="J28" s="8">
        <f t="shared" si="3"/>
        <v>1.4</v>
      </c>
      <c r="K28" s="11" t="str">
        <f t="shared" si="0"/>
        <v>І ур</v>
      </c>
      <c r="L28" s="1">
        <v>1</v>
      </c>
      <c r="M28" s="1">
        <v>2</v>
      </c>
      <c r="N28" s="1">
        <v>2</v>
      </c>
      <c r="O28" s="1">
        <v>1</v>
      </c>
      <c r="P28" s="1">
        <v>1</v>
      </c>
      <c r="Q28" s="1">
        <v>2</v>
      </c>
      <c r="R28" s="6">
        <f>SUM(L28:Q28)</f>
        <v>9</v>
      </c>
      <c r="S28" s="8">
        <f>AVERAGE(L28:Q28)</f>
        <v>1.5</v>
      </c>
      <c r="T28" s="11" t="str">
        <f>IF(K28="","",VLOOKUP(S28,$K$96:$L$98,2,TRUE))</f>
        <v>І ур</v>
      </c>
      <c r="U28" s="7">
        <v>16</v>
      </c>
      <c r="V28" s="9">
        <f t="shared" si="5"/>
        <v>0.55172413793103448</v>
      </c>
      <c r="W28" s="11" t="s">
        <v>23</v>
      </c>
    </row>
    <row r="29" spans="2:23" x14ac:dyDescent="0.25">
      <c r="B29" s="1">
        <v>21</v>
      </c>
      <c r="C29" s="1" t="s">
        <v>57</v>
      </c>
      <c r="D29" s="1">
        <v>1</v>
      </c>
      <c r="E29" s="1">
        <v>1</v>
      </c>
      <c r="F29" s="1">
        <v>2</v>
      </c>
      <c r="G29" s="1">
        <v>1</v>
      </c>
      <c r="H29" s="1">
        <v>2</v>
      </c>
      <c r="I29" s="6">
        <f t="shared" si="2"/>
        <v>7</v>
      </c>
      <c r="J29" s="8">
        <f t="shared" si="3"/>
        <v>1.4</v>
      </c>
      <c r="K29" s="11" t="str">
        <f t="shared" si="0"/>
        <v>І ур</v>
      </c>
      <c r="L29" s="1">
        <v>1</v>
      </c>
      <c r="M29" s="1">
        <v>2</v>
      </c>
      <c r="N29" s="1">
        <v>2</v>
      </c>
      <c r="O29" s="1">
        <v>1</v>
      </c>
      <c r="P29" s="1">
        <v>2</v>
      </c>
      <c r="Q29" s="1">
        <v>1</v>
      </c>
      <c r="R29" s="6">
        <f>SUM(L29:Q29)</f>
        <v>9</v>
      </c>
      <c r="S29" s="8">
        <f>AVERAGE(L29:Q29)</f>
        <v>1.5</v>
      </c>
      <c r="T29" s="11" t="str">
        <f>IF(K29="","",VLOOKUP(S29,$K$96:$L$98,2,TRUE))</f>
        <v>І ур</v>
      </c>
      <c r="U29" s="7">
        <v>16</v>
      </c>
      <c r="V29" s="9">
        <f t="shared" si="5"/>
        <v>0.55172413793103448</v>
      </c>
      <c r="W29" s="11" t="s">
        <v>23</v>
      </c>
    </row>
    <row r="30" spans="2:23" x14ac:dyDescent="0.25">
      <c r="B30" s="1">
        <v>22</v>
      </c>
      <c r="C30" s="1" t="s">
        <v>58</v>
      </c>
      <c r="D30" s="1">
        <v>1</v>
      </c>
      <c r="E30" s="1">
        <v>1</v>
      </c>
      <c r="F30" s="1">
        <v>2</v>
      </c>
      <c r="G30" s="1">
        <v>2</v>
      </c>
      <c r="H30" s="1">
        <v>2</v>
      </c>
      <c r="I30" s="6">
        <f t="shared" si="2"/>
        <v>8</v>
      </c>
      <c r="J30" s="8">
        <f t="shared" si="3"/>
        <v>1.6</v>
      </c>
      <c r="K30" s="11" t="str">
        <f t="shared" si="0"/>
        <v>ІІ ур</v>
      </c>
      <c r="L30" s="1">
        <v>2</v>
      </c>
      <c r="M30" s="1">
        <v>2</v>
      </c>
      <c r="N30" s="1">
        <v>1</v>
      </c>
      <c r="O30" s="1">
        <v>1</v>
      </c>
      <c r="P30" s="1">
        <v>2</v>
      </c>
      <c r="Q30" s="1">
        <v>2</v>
      </c>
      <c r="R30" s="6">
        <f>SUM(L30:Q30)</f>
        <v>10</v>
      </c>
      <c r="S30" s="8">
        <f>AVERAGE(L30:Q30)</f>
        <v>1.6666666666666667</v>
      </c>
      <c r="T30" s="11" t="str">
        <f>IF(K30="","",VLOOKUP(S30,$K$96:$L$98,2,TRUE))</f>
        <v>ІІ ур</v>
      </c>
      <c r="U30" s="7">
        <v>18</v>
      </c>
      <c r="V30" s="9">
        <f t="shared" si="5"/>
        <v>0.62068965517241381</v>
      </c>
      <c r="W30" s="11" t="s">
        <v>23</v>
      </c>
    </row>
    <row r="31" spans="2:23" x14ac:dyDescent="0.25">
      <c r="B31" s="1">
        <v>23</v>
      </c>
      <c r="C31" s="1" t="s">
        <v>59</v>
      </c>
      <c r="D31" s="1">
        <v>1</v>
      </c>
      <c r="E31" s="1">
        <v>2</v>
      </c>
      <c r="F31" s="1">
        <v>2</v>
      </c>
      <c r="G31" s="1">
        <v>2</v>
      </c>
      <c r="H31" s="1">
        <v>1</v>
      </c>
      <c r="I31" s="6">
        <f t="shared" si="2"/>
        <v>8</v>
      </c>
      <c r="J31" s="8">
        <f t="shared" si="3"/>
        <v>1.6</v>
      </c>
      <c r="K31" s="11" t="str">
        <f t="shared" si="0"/>
        <v>ІІ ур</v>
      </c>
      <c r="L31" s="1">
        <v>1</v>
      </c>
      <c r="M31" s="1">
        <v>2</v>
      </c>
      <c r="N31" s="1">
        <v>1</v>
      </c>
      <c r="O31" s="1">
        <v>2</v>
      </c>
      <c r="P31" s="1">
        <v>1</v>
      </c>
      <c r="Q31" s="1">
        <v>2</v>
      </c>
      <c r="R31" s="6">
        <f>SUM(L31:Q31)</f>
        <v>9</v>
      </c>
      <c r="S31" s="8">
        <f>AVERAGE(L31:Q31)</f>
        <v>1.5</v>
      </c>
      <c r="T31" s="11" t="str">
        <f>IF(K31="","",VLOOKUP(S31,$K$96:$L$98,2,TRUE))</f>
        <v>І ур</v>
      </c>
      <c r="U31" s="7">
        <v>17</v>
      </c>
      <c r="V31" s="9">
        <f t="shared" si="5"/>
        <v>0.58620689655172409</v>
      </c>
      <c r="W31" s="11" t="s">
        <v>23</v>
      </c>
    </row>
    <row r="32" spans="2:23" x14ac:dyDescent="0.25">
      <c r="B32" s="1">
        <v>24</v>
      </c>
      <c r="C32" s="1" t="s">
        <v>60</v>
      </c>
      <c r="D32" s="1">
        <v>1</v>
      </c>
      <c r="E32" s="1">
        <v>2</v>
      </c>
      <c r="F32" s="1">
        <v>2</v>
      </c>
      <c r="G32" s="1">
        <v>1</v>
      </c>
      <c r="H32" s="1">
        <v>1</v>
      </c>
      <c r="I32" s="6">
        <f t="shared" si="2"/>
        <v>7</v>
      </c>
      <c r="J32" s="8">
        <f t="shared" si="3"/>
        <v>1.4</v>
      </c>
      <c r="K32" s="11" t="str">
        <f t="shared" si="0"/>
        <v>І ур</v>
      </c>
      <c r="L32" s="1">
        <v>2</v>
      </c>
      <c r="M32" s="1">
        <v>1</v>
      </c>
      <c r="N32" s="1">
        <v>2</v>
      </c>
      <c r="O32" s="1">
        <v>1</v>
      </c>
      <c r="P32" s="1">
        <v>2</v>
      </c>
      <c r="Q32" s="1">
        <v>1</v>
      </c>
      <c r="R32" s="6">
        <f>SUM(L32:Q32)</f>
        <v>9</v>
      </c>
      <c r="S32" s="8">
        <f>AVERAGE(L32:Q32)</f>
        <v>1.5</v>
      </c>
      <c r="T32" s="11" t="str">
        <f>IF(K32="","",VLOOKUP(S32,$K$96:$L$98,2,TRUE))</f>
        <v>І ур</v>
      </c>
      <c r="U32" s="7">
        <v>16</v>
      </c>
      <c r="V32" s="9">
        <f t="shared" si="5"/>
        <v>0.55172413793103448</v>
      </c>
      <c r="W32" s="11" t="s">
        <v>23</v>
      </c>
    </row>
    <row r="33" spans="2:23" x14ac:dyDescent="0.25">
      <c r="B33" s="1">
        <v>25</v>
      </c>
      <c r="C33" s="1" t="s">
        <v>61</v>
      </c>
      <c r="D33" s="1">
        <v>2</v>
      </c>
      <c r="E33" s="1">
        <v>1</v>
      </c>
      <c r="F33" s="1">
        <v>1</v>
      </c>
      <c r="G33" s="1">
        <v>1</v>
      </c>
      <c r="H33" s="1">
        <v>1</v>
      </c>
      <c r="I33" s="6">
        <f t="shared" si="2"/>
        <v>6</v>
      </c>
      <c r="J33" s="8">
        <f t="shared" si="3"/>
        <v>1.2</v>
      </c>
      <c r="K33" s="11" t="str">
        <f t="shared" si="0"/>
        <v>І ур</v>
      </c>
      <c r="L33" s="1">
        <v>1</v>
      </c>
      <c r="M33" s="1">
        <v>2</v>
      </c>
      <c r="N33" s="1">
        <v>1</v>
      </c>
      <c r="O33" s="1">
        <v>2</v>
      </c>
      <c r="P33" s="1">
        <v>1</v>
      </c>
      <c r="Q33" s="1">
        <v>2</v>
      </c>
      <c r="R33" s="6">
        <f>SUM(L33:Q33)</f>
        <v>9</v>
      </c>
      <c r="S33" s="8">
        <f>AVERAGE(L33:Q33)</f>
        <v>1.5</v>
      </c>
      <c r="T33" s="11" t="str">
        <f>IF(K33="","",VLOOKUP(S33,$K$96:$L$98,2,TRUE))</f>
        <v>І ур</v>
      </c>
      <c r="U33" s="7">
        <v>15</v>
      </c>
      <c r="V33" s="9">
        <f t="shared" si="5"/>
        <v>0.51724137931034486</v>
      </c>
      <c r="W33" s="11" t="s">
        <v>23</v>
      </c>
    </row>
    <row r="34" spans="2:23" x14ac:dyDescent="0.25">
      <c r="B34" s="1">
        <v>26</v>
      </c>
      <c r="C34" s="1" t="s">
        <v>62</v>
      </c>
      <c r="D34" s="1">
        <v>2</v>
      </c>
      <c r="E34" s="1">
        <v>2</v>
      </c>
      <c r="F34" s="1">
        <v>1</v>
      </c>
      <c r="G34" s="1">
        <v>2</v>
      </c>
      <c r="H34" s="1">
        <v>1</v>
      </c>
      <c r="I34" s="6">
        <f t="shared" si="2"/>
        <v>8</v>
      </c>
      <c r="J34" s="8">
        <f t="shared" si="3"/>
        <v>1.6</v>
      </c>
      <c r="K34" s="11" t="str">
        <f t="shared" si="0"/>
        <v>ІІ ур</v>
      </c>
      <c r="L34" s="1">
        <v>1</v>
      </c>
      <c r="M34" s="1">
        <v>2</v>
      </c>
      <c r="N34" s="1">
        <v>2</v>
      </c>
      <c r="O34" s="1">
        <v>2</v>
      </c>
      <c r="P34" s="1">
        <v>1</v>
      </c>
      <c r="Q34" s="1">
        <v>1</v>
      </c>
      <c r="R34" s="6">
        <f>SUM(L34:Q34)</f>
        <v>9</v>
      </c>
      <c r="S34" s="8">
        <f>AVERAGE(L34:Q34)</f>
        <v>1.5</v>
      </c>
      <c r="T34" s="11" t="str">
        <f>IF(K34="","",VLOOKUP(S34,$K$96:$L$98,2,TRUE))</f>
        <v>І ур</v>
      </c>
      <c r="U34" s="7">
        <v>17</v>
      </c>
      <c r="V34" s="9">
        <f t="shared" si="5"/>
        <v>0.58620689655172409</v>
      </c>
      <c r="W34" s="11" t="s">
        <v>23</v>
      </c>
    </row>
    <row r="35" spans="2:23" x14ac:dyDescent="0.25">
      <c r="B35" s="28"/>
      <c r="C35" s="28"/>
      <c r="D35" s="15"/>
      <c r="E35" s="16"/>
      <c r="F35" s="16"/>
      <c r="G35" s="16"/>
      <c r="H35" s="16"/>
      <c r="I35" s="17"/>
      <c r="J35" s="1" t="s">
        <v>14</v>
      </c>
      <c r="K35" s="14"/>
      <c r="L35" s="15"/>
      <c r="M35" s="16"/>
      <c r="N35" s="16"/>
      <c r="O35" s="16"/>
      <c r="P35" s="16"/>
      <c r="Q35" s="16"/>
      <c r="R35" s="17"/>
      <c r="S35" s="1" t="s">
        <v>14</v>
      </c>
      <c r="T35" s="14" t="s">
        <v>10</v>
      </c>
      <c r="U35" s="2"/>
      <c r="V35" s="2"/>
      <c r="W35" s="2"/>
    </row>
    <row r="36" spans="2:23" x14ac:dyDescent="0.25">
      <c r="B36" s="29"/>
      <c r="C36" s="29"/>
      <c r="D36" s="15" t="s">
        <v>15</v>
      </c>
      <c r="E36" s="16"/>
      <c r="F36" s="16"/>
      <c r="G36" s="16"/>
      <c r="H36" s="16"/>
      <c r="I36" s="17"/>
      <c r="J36" s="13">
        <f>COUNTA(C9:C34)</f>
        <v>26</v>
      </c>
      <c r="K36" s="13">
        <v>100</v>
      </c>
      <c r="L36" s="15" t="s">
        <v>15</v>
      </c>
      <c r="M36" s="16"/>
      <c r="N36" s="16"/>
      <c r="O36" s="16"/>
      <c r="P36" s="16"/>
      <c r="Q36" s="16"/>
      <c r="R36" s="17"/>
      <c r="S36" s="13">
        <f>COUNTA(C9:C34)</f>
        <v>26</v>
      </c>
      <c r="T36" s="13">
        <v>100</v>
      </c>
      <c r="U36" s="2"/>
      <c r="V36" s="2"/>
      <c r="W36" s="2"/>
    </row>
    <row r="37" spans="2:23" x14ac:dyDescent="0.25">
      <c r="B37" s="29"/>
      <c r="C37" s="29"/>
      <c r="D37" s="15" t="s">
        <v>20</v>
      </c>
      <c r="E37" s="16"/>
      <c r="F37" s="16"/>
      <c r="G37" s="16"/>
      <c r="H37" s="16"/>
      <c r="I37" s="17"/>
      <c r="J37" s="10">
        <f>COUNTIF(K9:K34,"І ур")</f>
        <v>16</v>
      </c>
      <c r="K37" s="4">
        <f>(J37/J36)*100</f>
        <v>61.53846153846154</v>
      </c>
      <c r="L37" s="15" t="s">
        <v>20</v>
      </c>
      <c r="M37" s="16"/>
      <c r="N37" s="16"/>
      <c r="O37" s="16"/>
      <c r="P37" s="16"/>
      <c r="Q37" s="16"/>
      <c r="R37" s="17"/>
      <c r="S37" s="10">
        <f>COUNTIF(T9:T34,"І ур")</f>
        <v>24</v>
      </c>
      <c r="T37" s="4">
        <f>(S37/S36)*100</f>
        <v>92.307692307692307</v>
      </c>
      <c r="U37" s="2"/>
      <c r="V37" s="2"/>
      <c r="W37" s="2"/>
    </row>
    <row r="38" spans="2:23" x14ac:dyDescent="0.25">
      <c r="B38" s="29"/>
      <c r="C38" s="29"/>
      <c r="D38" s="15" t="s">
        <v>21</v>
      </c>
      <c r="E38" s="16"/>
      <c r="F38" s="16"/>
      <c r="G38" s="16"/>
      <c r="H38" s="16"/>
      <c r="I38" s="17"/>
      <c r="J38" s="10">
        <f>COUNTIF(K9:K34,"ІІ ур")</f>
        <v>10</v>
      </c>
      <c r="K38" s="4">
        <f>(J38/J36)*100</f>
        <v>38.461538461538467</v>
      </c>
      <c r="L38" s="15" t="s">
        <v>21</v>
      </c>
      <c r="M38" s="16"/>
      <c r="N38" s="16"/>
      <c r="O38" s="16"/>
      <c r="P38" s="16"/>
      <c r="Q38" s="16"/>
      <c r="R38" s="17"/>
      <c r="S38" s="10">
        <f>COUNTIF(T9:T34,"ІІ ур")</f>
        <v>2</v>
      </c>
      <c r="T38" s="4">
        <f>(S38/S36)*100</f>
        <v>7.6923076923076925</v>
      </c>
      <c r="U38" s="2"/>
      <c r="V38" s="2"/>
      <c r="W38" s="2"/>
    </row>
    <row r="39" spans="2:23" x14ac:dyDescent="0.25">
      <c r="B39" s="29"/>
      <c r="C39" s="29"/>
      <c r="D39" s="15" t="s">
        <v>22</v>
      </c>
      <c r="E39" s="16"/>
      <c r="F39" s="16"/>
      <c r="G39" s="16"/>
      <c r="H39" s="16"/>
      <c r="I39" s="17"/>
      <c r="J39" s="10">
        <f>COUNTIF(K9:K34,"ІІІ ур")</f>
        <v>0</v>
      </c>
      <c r="K39" s="4">
        <f>(J39/J36)*100</f>
        <v>0</v>
      </c>
      <c r="L39" s="15" t="s">
        <v>22</v>
      </c>
      <c r="M39" s="16"/>
      <c r="N39" s="16"/>
      <c r="O39" s="16"/>
      <c r="P39" s="16"/>
      <c r="Q39" s="16"/>
      <c r="R39" s="17"/>
      <c r="S39" s="10">
        <f>COUNTIF(T9:T34,"ІІІ ур")</f>
        <v>0</v>
      </c>
      <c r="T39" s="4">
        <f>(S39/S36)*100</f>
        <v>0</v>
      </c>
      <c r="U39" s="2"/>
      <c r="V39" s="2"/>
      <c r="W39" s="2"/>
    </row>
    <row r="40" spans="2:23" x14ac:dyDescent="0.25">
      <c r="B40" s="29"/>
      <c r="C40" s="29"/>
      <c r="D40" s="24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6"/>
      <c r="V40" s="3" t="s">
        <v>9</v>
      </c>
      <c r="W40" s="3" t="s">
        <v>10</v>
      </c>
    </row>
    <row r="41" spans="2:23" x14ac:dyDescent="0.25">
      <c r="B41" s="29"/>
      <c r="C41" s="29"/>
      <c r="D41" s="31" t="s">
        <v>16</v>
      </c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3"/>
      <c r="V41" s="13">
        <f>COUNTA(C9:C34)</f>
        <v>26</v>
      </c>
      <c r="W41" s="13">
        <v>100</v>
      </c>
    </row>
    <row r="42" spans="2:23" x14ac:dyDescent="0.25">
      <c r="B42" s="29"/>
      <c r="C42" s="29"/>
      <c r="D42" s="27" t="s">
        <v>17</v>
      </c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10">
        <f>COUNTIF(W9:W34,"І ур")</f>
        <v>26</v>
      </c>
      <c r="W42" s="4">
        <f>(V42/V41)*100</f>
        <v>100</v>
      </c>
    </row>
    <row r="43" spans="2:23" x14ac:dyDescent="0.25">
      <c r="B43" s="29"/>
      <c r="C43" s="29"/>
      <c r="D43" s="27" t="s">
        <v>19</v>
      </c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10">
        <f>COUNTIF(W9:W34,"ІІ ур")</f>
        <v>0</v>
      </c>
      <c r="W43" s="4">
        <f>(V43/V41)*100</f>
        <v>0</v>
      </c>
    </row>
    <row r="44" spans="2:23" x14ac:dyDescent="0.25">
      <c r="B44" s="30"/>
      <c r="C44" s="30"/>
      <c r="D44" s="27" t="s">
        <v>18</v>
      </c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10">
        <f>COUNTIF(W9:W34,"ІІІ ур")</f>
        <v>0</v>
      </c>
      <c r="W44" s="4">
        <f>(V44/V41)*100</f>
        <v>0</v>
      </c>
    </row>
    <row r="96" spans="11:12" x14ac:dyDescent="0.25">
      <c r="K96" s="5">
        <v>1</v>
      </c>
      <c r="L96" s="5" t="s">
        <v>23</v>
      </c>
    </row>
    <row r="97" spans="11:12" x14ac:dyDescent="0.25">
      <c r="K97" s="5">
        <v>1.6</v>
      </c>
      <c r="L97" s="5" t="s">
        <v>24</v>
      </c>
    </row>
    <row r="98" spans="11:12" x14ac:dyDescent="0.25">
      <c r="K98" s="5">
        <v>2.6</v>
      </c>
      <c r="L98" s="5" t="s">
        <v>25</v>
      </c>
    </row>
  </sheetData>
  <mergeCells count="34">
    <mergeCell ref="A2:X2"/>
    <mergeCell ref="A3:X3"/>
    <mergeCell ref="A4:X4"/>
    <mergeCell ref="B6:W6"/>
    <mergeCell ref="B7:B8"/>
    <mergeCell ref="C7:C8"/>
    <mergeCell ref="D7:H7"/>
    <mergeCell ref="L7:Q7"/>
    <mergeCell ref="U7:U8"/>
    <mergeCell ref="V7:V8"/>
    <mergeCell ref="W7:W8"/>
    <mergeCell ref="I7:I8"/>
    <mergeCell ref="J7:J8"/>
    <mergeCell ref="D40:U40"/>
    <mergeCell ref="D42:U42"/>
    <mergeCell ref="D43:U43"/>
    <mergeCell ref="D44:U44"/>
    <mergeCell ref="B35:B44"/>
    <mergeCell ref="C35:C44"/>
    <mergeCell ref="D41:U41"/>
    <mergeCell ref="D35:I35"/>
    <mergeCell ref="D36:I36"/>
    <mergeCell ref="L35:R35"/>
    <mergeCell ref="L36:R36"/>
    <mergeCell ref="D37:I37"/>
    <mergeCell ref="K7:K8"/>
    <mergeCell ref="R7:R8"/>
    <mergeCell ref="S7:S8"/>
    <mergeCell ref="T7:T8"/>
    <mergeCell ref="D38:I38"/>
    <mergeCell ref="D39:I39"/>
    <mergeCell ref="L37:R37"/>
    <mergeCell ref="L38:R38"/>
    <mergeCell ref="L39:R3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3-4 старт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2024-10-09T12:58:12Z</dcterms:modified>
</cp:coreProperties>
</file>