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4-5 старт" sheetId="7" r:id="rId1"/>
    <sheet name="5-6 промежуток" sheetId="8" r:id="rId2"/>
    <sheet name="5-6 итог" sheetId="9" r:id="rId3"/>
  </sheets>
  <calcPr calcId="162913"/>
</workbook>
</file>

<file path=xl/calcChain.xml><?xml version="1.0" encoding="utf-8"?>
<calcChain xmlns="http://schemas.openxmlformats.org/spreadsheetml/2006/main">
  <c r="AN40" i="7" l="1"/>
  <c r="AO41" i="7" s="1"/>
  <c r="AK35" i="7"/>
  <c r="Z35" i="7"/>
  <c r="AA36" i="7" s="1"/>
  <c r="K35" i="7"/>
  <c r="AK33" i="7"/>
  <c r="AL33" i="7" s="1"/>
  <c r="AJ33" i="7"/>
  <c r="K33" i="7"/>
  <c r="L33" i="7" s="1"/>
  <c r="J33" i="7"/>
  <c r="AK32" i="7"/>
  <c r="AL32" i="7" s="1"/>
  <c r="AJ32" i="7"/>
  <c r="Z32" i="7"/>
  <c r="Y32" i="7"/>
  <c r="K32" i="7"/>
  <c r="L32" i="7" s="1"/>
  <c r="J32" i="7"/>
  <c r="AM32" i="7" s="1"/>
  <c r="AN32" i="7" s="1"/>
  <c r="AO32" i="7" s="1"/>
  <c r="AK31" i="7"/>
  <c r="AL31" i="7" s="1"/>
  <c r="AJ31" i="7"/>
  <c r="Z31" i="7"/>
  <c r="Y31" i="7"/>
  <c r="K31" i="7"/>
  <c r="L31" i="7" s="1"/>
  <c r="J31" i="7"/>
  <c r="AM31" i="7" s="1"/>
  <c r="AN31" i="7" s="1"/>
  <c r="AO31" i="7" s="1"/>
  <c r="AK30" i="7"/>
  <c r="AL30" i="7" s="1"/>
  <c r="AJ30" i="7"/>
  <c r="Z30" i="7"/>
  <c r="Y30" i="7"/>
  <c r="K30" i="7"/>
  <c r="L30" i="7" s="1"/>
  <c r="J30" i="7"/>
  <c r="AM30" i="7" s="1"/>
  <c r="AN30" i="7" s="1"/>
  <c r="AO30" i="7" s="1"/>
  <c r="AK29" i="7"/>
  <c r="AL29" i="7" s="1"/>
  <c r="AJ29" i="7"/>
  <c r="Z29" i="7"/>
  <c r="Y29" i="7"/>
  <c r="K29" i="7"/>
  <c r="L29" i="7" s="1"/>
  <c r="J29" i="7"/>
  <c r="AM29" i="7" s="1"/>
  <c r="AN29" i="7" s="1"/>
  <c r="AO29" i="7" s="1"/>
  <c r="AK28" i="7"/>
  <c r="AL28" i="7" s="1"/>
  <c r="AJ28" i="7"/>
  <c r="Z28" i="7"/>
  <c r="Y28" i="7"/>
  <c r="K28" i="7"/>
  <c r="L28" i="7" s="1"/>
  <c r="J28" i="7"/>
  <c r="AM28" i="7" s="1"/>
  <c r="AN28" i="7" s="1"/>
  <c r="AO28" i="7" s="1"/>
  <c r="AK27" i="7"/>
  <c r="AL27" i="7" s="1"/>
  <c r="AJ27" i="7"/>
  <c r="Z27" i="7"/>
  <c r="Y27" i="7"/>
  <c r="K27" i="7"/>
  <c r="L27" i="7" s="1"/>
  <c r="J27" i="7"/>
  <c r="AM27" i="7" s="1"/>
  <c r="AN27" i="7" s="1"/>
  <c r="AO27" i="7" s="1"/>
  <c r="AK26" i="7"/>
  <c r="AL26" i="7" s="1"/>
  <c r="AJ26" i="7"/>
  <c r="Z26" i="7"/>
  <c r="Y26" i="7"/>
  <c r="K26" i="7"/>
  <c r="L26" i="7" s="1"/>
  <c r="J26" i="7"/>
  <c r="AM26" i="7" s="1"/>
  <c r="AN26" i="7" s="1"/>
  <c r="AO26" i="7" s="1"/>
  <c r="AK25" i="7"/>
  <c r="AL25" i="7" s="1"/>
  <c r="AJ25" i="7"/>
  <c r="Z25" i="7"/>
  <c r="Y25" i="7"/>
  <c r="K25" i="7"/>
  <c r="L25" i="7" s="1"/>
  <c r="J25" i="7"/>
  <c r="AM25" i="7" s="1"/>
  <c r="AN25" i="7" s="1"/>
  <c r="AO25" i="7" s="1"/>
  <c r="AK24" i="7"/>
  <c r="AL24" i="7" s="1"/>
  <c r="AJ24" i="7"/>
  <c r="Z24" i="7"/>
  <c r="Y24" i="7"/>
  <c r="K24" i="7"/>
  <c r="L24" i="7" s="1"/>
  <c r="J24" i="7"/>
  <c r="AM24" i="7" s="1"/>
  <c r="AN24" i="7" s="1"/>
  <c r="AO24" i="7" s="1"/>
  <c r="AK23" i="7"/>
  <c r="AL23" i="7" s="1"/>
  <c r="AJ23" i="7"/>
  <c r="Z23" i="7"/>
  <c r="Y23" i="7"/>
  <c r="K23" i="7"/>
  <c r="L23" i="7" s="1"/>
  <c r="J23" i="7"/>
  <c r="AM23" i="7" s="1"/>
  <c r="AN23" i="7" s="1"/>
  <c r="AO23" i="7" s="1"/>
  <c r="AK22" i="7"/>
  <c r="AL22" i="7" s="1"/>
  <c r="AJ22" i="7"/>
  <c r="Z22" i="7"/>
  <c r="Y22" i="7"/>
  <c r="K22" i="7"/>
  <c r="L22" i="7" s="1"/>
  <c r="J22" i="7"/>
  <c r="AM22" i="7" s="1"/>
  <c r="AN22" i="7" s="1"/>
  <c r="AO22" i="7" s="1"/>
  <c r="AK21" i="7"/>
  <c r="AL21" i="7" s="1"/>
  <c r="AJ21" i="7"/>
  <c r="Z21" i="7"/>
  <c r="Y21" i="7"/>
  <c r="K21" i="7"/>
  <c r="J21" i="7"/>
  <c r="AM21" i="7" s="1"/>
  <c r="AN21" i="7" s="1"/>
  <c r="AO21" i="7" s="1"/>
  <c r="AK20" i="7"/>
  <c r="AL20" i="7" s="1"/>
  <c r="AJ20" i="7"/>
  <c r="Z20" i="7"/>
  <c r="AA20" i="7" s="1"/>
  <c r="Y20" i="7"/>
  <c r="K20" i="7"/>
  <c r="L20" i="7" s="1"/>
  <c r="J20" i="7"/>
  <c r="AM20" i="7" s="1"/>
  <c r="AN20" i="7" s="1"/>
  <c r="AO20" i="7" s="1"/>
  <c r="AK19" i="7"/>
  <c r="AL19" i="7" s="1"/>
  <c r="AJ19" i="7"/>
  <c r="AA19" i="7"/>
  <c r="Z19" i="7"/>
  <c r="Y19" i="7"/>
  <c r="K19" i="7"/>
  <c r="L19" i="7" s="1"/>
  <c r="J19" i="7"/>
  <c r="AM19" i="7" s="1"/>
  <c r="AN19" i="7" s="1"/>
  <c r="AO19" i="7" s="1"/>
  <c r="AK18" i="7"/>
  <c r="AL18" i="7" s="1"/>
  <c r="AJ18" i="7"/>
  <c r="Z18" i="7"/>
  <c r="AA18" i="7" s="1"/>
  <c r="Y18" i="7"/>
  <c r="K18" i="7"/>
  <c r="L18" i="7" s="1"/>
  <c r="J18" i="7"/>
  <c r="AM18" i="7" s="1"/>
  <c r="AN18" i="7" s="1"/>
  <c r="AO18" i="7" s="1"/>
  <c r="AK17" i="7"/>
  <c r="AL17" i="7" s="1"/>
  <c r="AJ17" i="7"/>
  <c r="AA17" i="7"/>
  <c r="Z17" i="7"/>
  <c r="Y17" i="7"/>
  <c r="K17" i="7"/>
  <c r="L17" i="7" s="1"/>
  <c r="J17" i="7"/>
  <c r="AM17" i="7" s="1"/>
  <c r="AN17" i="7" s="1"/>
  <c r="AO17" i="7" s="1"/>
  <c r="AK16" i="7"/>
  <c r="AL16" i="7" s="1"/>
  <c r="AJ16" i="7"/>
  <c r="Z16" i="7"/>
  <c r="AA16" i="7" s="1"/>
  <c r="Y16" i="7"/>
  <c r="K16" i="7"/>
  <c r="L16" i="7" s="1"/>
  <c r="J16" i="7"/>
  <c r="AM16" i="7" s="1"/>
  <c r="AN16" i="7" s="1"/>
  <c r="AO16" i="7" s="1"/>
  <c r="AK15" i="7"/>
  <c r="AL15" i="7" s="1"/>
  <c r="AJ15" i="7"/>
  <c r="AA15" i="7"/>
  <c r="Z15" i="7"/>
  <c r="Y15" i="7"/>
  <c r="K15" i="7"/>
  <c r="L15" i="7" s="1"/>
  <c r="J15" i="7"/>
  <c r="AM15" i="7" s="1"/>
  <c r="AN15" i="7" s="1"/>
  <c r="AO15" i="7" s="1"/>
  <c r="AK14" i="7"/>
  <c r="AL14" i="7" s="1"/>
  <c r="AJ14" i="7"/>
  <c r="Z14" i="7"/>
  <c r="AA14" i="7" s="1"/>
  <c r="Y14" i="7"/>
  <c r="K14" i="7"/>
  <c r="L14" i="7" s="1"/>
  <c r="J14" i="7"/>
  <c r="AM14" i="7" s="1"/>
  <c r="AN14" i="7" s="1"/>
  <c r="AO14" i="7" s="1"/>
  <c r="AK13" i="7"/>
  <c r="AL13" i="7" s="1"/>
  <c r="AJ13" i="7"/>
  <c r="AA13" i="7"/>
  <c r="Z13" i="7"/>
  <c r="Y13" i="7"/>
  <c r="K13" i="7"/>
  <c r="L13" i="7" s="1"/>
  <c r="J13" i="7"/>
  <c r="AM13" i="7" s="1"/>
  <c r="AN13" i="7" s="1"/>
  <c r="AO13" i="7" s="1"/>
  <c r="AK12" i="7"/>
  <c r="AL12" i="7" s="1"/>
  <c r="AJ12" i="7"/>
  <c r="Z12" i="7"/>
  <c r="AA12" i="7" s="1"/>
  <c r="Y12" i="7"/>
  <c r="K12" i="7"/>
  <c r="L12" i="7" s="1"/>
  <c r="J12" i="7"/>
  <c r="AM12" i="7" s="1"/>
  <c r="AN12" i="7" s="1"/>
  <c r="AO12" i="7" s="1"/>
  <c r="AK11" i="7"/>
  <c r="AL11" i="7" s="1"/>
  <c r="AJ11" i="7"/>
  <c r="AA11" i="7"/>
  <c r="Z11" i="7"/>
  <c r="Y11" i="7"/>
  <c r="K11" i="7"/>
  <c r="L11" i="7" s="1"/>
  <c r="J11" i="7"/>
  <c r="AM11" i="7" s="1"/>
  <c r="AN11" i="7" s="1"/>
  <c r="AO11" i="7" s="1"/>
  <c r="AK10" i="7"/>
  <c r="AL10" i="7" s="1"/>
  <c r="AJ10" i="7"/>
  <c r="Z10" i="7"/>
  <c r="AA10" i="7" s="1"/>
  <c r="Y10" i="7"/>
  <c r="K10" i="7"/>
  <c r="L10" i="7" s="1"/>
  <c r="J10" i="7"/>
  <c r="AM10" i="7" s="1"/>
  <c r="AN10" i="7" s="1"/>
  <c r="AO10" i="7" s="1"/>
  <c r="AK9" i="7"/>
  <c r="AL9" i="7" s="1"/>
  <c r="AJ9" i="7"/>
  <c r="AA9" i="7"/>
  <c r="Z9" i="7"/>
  <c r="Y9" i="7"/>
  <c r="K9" i="7"/>
  <c r="L9" i="7" s="1"/>
  <c r="J9" i="7"/>
  <c r="AM9" i="7" s="1"/>
  <c r="AN9" i="7" s="1"/>
  <c r="AO9" i="7" s="1"/>
  <c r="AK37" i="7" l="1"/>
  <c r="AL37" i="7" s="1"/>
  <c r="AK38" i="7"/>
  <c r="AL38" i="7" s="1"/>
  <c r="AK36" i="7"/>
  <c r="AL36" i="7" s="1"/>
  <c r="AN43" i="7"/>
  <c r="AO43" i="7" s="1"/>
  <c r="AN42" i="7"/>
  <c r="AO42" i="7" s="1"/>
  <c r="L21" i="7"/>
  <c r="K37" i="7" s="1"/>
  <c r="L37" i="7" s="1"/>
  <c r="AA21" i="7"/>
  <c r="Z38" i="7" s="1"/>
  <c r="AA38" i="7" s="1"/>
  <c r="AA37" i="7"/>
  <c r="AA22" i="7"/>
  <c r="AA23" i="7"/>
  <c r="AA24" i="7"/>
  <c r="AA25" i="7"/>
  <c r="AA26" i="7"/>
  <c r="AA27" i="7"/>
  <c r="AA28" i="7"/>
  <c r="AA29" i="7"/>
  <c r="AA30" i="7"/>
  <c r="AA31" i="7"/>
  <c r="AA32" i="7"/>
  <c r="AM30" i="9"/>
  <c r="K38" i="7" l="1"/>
  <c r="L38" i="7" s="1"/>
  <c r="K36" i="7"/>
  <c r="L36" i="7" s="1"/>
  <c r="AZ30" i="8"/>
  <c r="AW30" i="8"/>
  <c r="AW29" i="8"/>
  <c r="AZ29" i="8" s="1"/>
  <c r="AK30" i="8"/>
  <c r="AL30" i="8" s="1"/>
  <c r="AK29" i="8"/>
  <c r="AL29" i="8" s="1"/>
  <c r="BA25" i="9" l="1"/>
  <c r="BA35" i="9" l="1"/>
  <c r="BA34" i="9"/>
  <c r="BA33" i="9"/>
  <c r="AX30" i="9"/>
  <c r="AX29" i="9"/>
  <c r="AX28" i="9"/>
  <c r="AM29" i="9"/>
  <c r="AM28" i="9"/>
  <c r="N30" i="9"/>
  <c r="N29" i="9"/>
  <c r="N28" i="9"/>
  <c r="BB41" i="8"/>
  <c r="BB40" i="8"/>
  <c r="BB39" i="8"/>
  <c r="AY36" i="8"/>
  <c r="AY35" i="8"/>
  <c r="AY34" i="8"/>
  <c r="AM36" i="8"/>
  <c r="AM35" i="8"/>
  <c r="AM34" i="8"/>
  <c r="AE36" i="8"/>
  <c r="AE35" i="8"/>
  <c r="AE34" i="8"/>
  <c r="Q36" i="8"/>
  <c r="Q35" i="8"/>
  <c r="Q34" i="8"/>
  <c r="AW10" i="9" l="1"/>
  <c r="AX10" i="9" s="1"/>
  <c r="AW11" i="9"/>
  <c r="AX11" i="9" s="1"/>
  <c r="AW12" i="9"/>
  <c r="AX12" i="9" s="1"/>
  <c r="AW13" i="9"/>
  <c r="AX13" i="9" s="1"/>
  <c r="AW14" i="9"/>
  <c r="AX14" i="9" s="1"/>
  <c r="AW15" i="9"/>
  <c r="AX15" i="9" s="1"/>
  <c r="AW16" i="9"/>
  <c r="AX16" i="9" s="1"/>
  <c r="AW17" i="9"/>
  <c r="AX17" i="9" s="1"/>
  <c r="AW18" i="9"/>
  <c r="AX18" i="9" s="1"/>
  <c r="AW19" i="9"/>
  <c r="AX19" i="9" s="1"/>
  <c r="AW20" i="9"/>
  <c r="AX20" i="9" s="1"/>
  <c r="AW21" i="9"/>
  <c r="AX21" i="9" s="1"/>
  <c r="AW22" i="9"/>
  <c r="AX22" i="9" s="1"/>
  <c r="AW23" i="9"/>
  <c r="AX23" i="9" s="1"/>
  <c r="AW24" i="9"/>
  <c r="AX24" i="9" s="1"/>
  <c r="AW25" i="9"/>
  <c r="AX25" i="9" s="1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L10" i="9"/>
  <c r="AM10" i="9" s="1"/>
  <c r="AL11" i="9"/>
  <c r="AM11" i="9" s="1"/>
  <c r="AL12" i="9"/>
  <c r="AM12" i="9" s="1"/>
  <c r="AL13" i="9"/>
  <c r="AM13" i="9" s="1"/>
  <c r="AL14" i="9"/>
  <c r="AM14" i="9" s="1"/>
  <c r="AL15" i="9"/>
  <c r="AM15" i="9" s="1"/>
  <c r="AL16" i="9"/>
  <c r="AM16" i="9" s="1"/>
  <c r="AL17" i="9"/>
  <c r="AM17" i="9" s="1"/>
  <c r="AL18" i="9"/>
  <c r="AM18" i="9" s="1"/>
  <c r="AL19" i="9"/>
  <c r="AM19" i="9" s="1"/>
  <c r="AL20" i="9"/>
  <c r="AM20" i="9" s="1"/>
  <c r="AL21" i="9"/>
  <c r="AM21" i="9" s="1"/>
  <c r="AL22" i="9"/>
  <c r="AM22" i="9" s="1"/>
  <c r="AL23" i="9"/>
  <c r="AM23" i="9" s="1"/>
  <c r="AL24" i="9"/>
  <c r="AL25" i="9"/>
  <c r="AM25" i="9" s="1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A10" i="9"/>
  <c r="AB10" i="9" s="1"/>
  <c r="AA11" i="9"/>
  <c r="AB11" i="9" s="1"/>
  <c r="AA12" i="9"/>
  <c r="AB12" i="9" s="1"/>
  <c r="AA13" i="9"/>
  <c r="AB13" i="9" s="1"/>
  <c r="AA14" i="9"/>
  <c r="AB14" i="9" s="1"/>
  <c r="AA15" i="9"/>
  <c r="AB15" i="9" s="1"/>
  <c r="AA16" i="9"/>
  <c r="AB16" i="9" s="1"/>
  <c r="AA17" i="9"/>
  <c r="AB17" i="9" s="1"/>
  <c r="AA18" i="9"/>
  <c r="AB18" i="9" s="1"/>
  <c r="AA19" i="9"/>
  <c r="AB19" i="9" s="1"/>
  <c r="AA20" i="9"/>
  <c r="AB20" i="9" s="1"/>
  <c r="AA21" i="9"/>
  <c r="AB21" i="9" s="1"/>
  <c r="AA22" i="9"/>
  <c r="AB22" i="9" s="1"/>
  <c r="AA23" i="9"/>
  <c r="AB23" i="9" s="1"/>
  <c r="AA24" i="9"/>
  <c r="AB24" i="9" s="1"/>
  <c r="AA25" i="9"/>
  <c r="AB25" i="9" s="1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AW9" i="9"/>
  <c r="AX9" i="9" s="1"/>
  <c r="AV9" i="9"/>
  <c r="AL9" i="9"/>
  <c r="AM9" i="9" s="1"/>
  <c r="AK9" i="9"/>
  <c r="AA9" i="9"/>
  <c r="AB9" i="9" s="1"/>
  <c r="Z9" i="9"/>
  <c r="M9" i="9"/>
  <c r="L9" i="9"/>
  <c r="AY19" i="9" l="1"/>
  <c r="BA19" i="9" s="1"/>
  <c r="AY15" i="9"/>
  <c r="AY25" i="9"/>
  <c r="AY14" i="9"/>
  <c r="BA14" i="9" s="1"/>
  <c r="AY11" i="9"/>
  <c r="BA11" i="9" s="1"/>
  <c r="AY13" i="9"/>
  <c r="AY23" i="9"/>
  <c r="AY22" i="9"/>
  <c r="BA22" i="9" s="1"/>
  <c r="AY10" i="9"/>
  <c r="AY21" i="9"/>
  <c r="BA21" i="9" s="1"/>
  <c r="AY18" i="9"/>
  <c r="BA18" i="9" s="1"/>
  <c r="AY17" i="9"/>
  <c r="AY24" i="9"/>
  <c r="BA24" i="9" s="1"/>
  <c r="AY20" i="9"/>
  <c r="BA20" i="9" s="1"/>
  <c r="AY16" i="9"/>
  <c r="AY12" i="9"/>
  <c r="BA12" i="9" s="1"/>
  <c r="AY9" i="9"/>
  <c r="N25" i="9"/>
  <c r="N23" i="9"/>
  <c r="N21" i="9"/>
  <c r="N19" i="9"/>
  <c r="N17" i="9"/>
  <c r="N15" i="9"/>
  <c r="N13" i="9"/>
  <c r="N11" i="9"/>
  <c r="N9" i="9"/>
  <c r="N24" i="9"/>
  <c r="N22" i="9"/>
  <c r="N20" i="9"/>
  <c r="N18" i="9"/>
  <c r="N16" i="9"/>
  <c r="N14" i="9"/>
  <c r="N12" i="9"/>
  <c r="N10" i="9"/>
  <c r="AW10" i="8" l="1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31" i="8"/>
  <c r="AK10" i="8"/>
  <c r="AL10" i="8" s="1"/>
  <c r="AK11" i="8"/>
  <c r="AL11" i="8" s="1"/>
  <c r="AK12" i="8"/>
  <c r="AL12" i="8" s="1"/>
  <c r="AK13" i="8"/>
  <c r="AL13" i="8" s="1"/>
  <c r="AK14" i="8"/>
  <c r="AL14" i="8" s="1"/>
  <c r="AK15" i="8"/>
  <c r="AL15" i="8" s="1"/>
  <c r="AK16" i="8"/>
  <c r="AL16" i="8" s="1"/>
  <c r="AK17" i="8"/>
  <c r="AL17" i="8" s="1"/>
  <c r="AK18" i="8"/>
  <c r="AL18" i="8" s="1"/>
  <c r="AK19" i="8"/>
  <c r="AL19" i="8" s="1"/>
  <c r="AK20" i="8"/>
  <c r="AL20" i="8" s="1"/>
  <c r="AK21" i="8"/>
  <c r="AL21" i="8" s="1"/>
  <c r="AK22" i="8"/>
  <c r="AL22" i="8" s="1"/>
  <c r="AK23" i="8"/>
  <c r="AL23" i="8" s="1"/>
  <c r="AK24" i="8"/>
  <c r="AL24" i="8" s="1"/>
  <c r="AK25" i="8"/>
  <c r="AL25" i="8" s="1"/>
  <c r="AK26" i="8"/>
  <c r="AL26" i="8" s="1"/>
  <c r="AK27" i="8"/>
  <c r="AL27" i="8" s="1"/>
  <c r="AK28" i="8"/>
  <c r="AL28" i="8" s="1"/>
  <c r="AK31" i="8"/>
  <c r="AL31" i="8" s="1"/>
  <c r="AW9" i="8"/>
  <c r="AK9" i="8"/>
  <c r="AL9" i="8" s="1"/>
  <c r="AZ26" i="8" l="1"/>
  <c r="AZ19" i="8"/>
  <c r="AZ18" i="8"/>
  <c r="AZ15" i="8"/>
  <c r="AZ10" i="8"/>
  <c r="AZ28" i="8"/>
  <c r="AZ27" i="8"/>
  <c r="AZ23" i="8"/>
  <c r="AZ22" i="8"/>
  <c r="AZ20" i="8"/>
  <c r="AZ16" i="8"/>
  <c r="AZ14" i="8"/>
  <c r="AZ12" i="8"/>
  <c r="AZ11" i="8"/>
  <c r="AZ31" i="8"/>
  <c r="AZ25" i="8"/>
  <c r="AZ21" i="8"/>
  <c r="AZ17" i="8"/>
  <c r="AZ13" i="8"/>
  <c r="AZ9" i="8"/>
</calcChain>
</file>

<file path=xl/sharedStrings.xml><?xml version="1.0" encoding="utf-8"?>
<sst xmlns="http://schemas.openxmlformats.org/spreadsheetml/2006/main" count="448" uniqueCount="175">
  <si>
    <t xml:space="preserve">Лист наблюдения  </t>
  </si>
  <si>
    <t>№</t>
  </si>
  <si>
    <t>Ф.И.ребенка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</si>
  <si>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</si>
  <si>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</si>
  <si>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</si>
  <si>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</si>
  <si>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средний</t>
  </si>
  <si>
    <t>уровень</t>
  </si>
  <si>
    <t>общее</t>
  </si>
  <si>
    <t>к-во</t>
  </si>
  <si>
    <t>І ур</t>
  </si>
  <si>
    <t>ІІ ур</t>
  </si>
  <si>
    <t>ІІІ ур</t>
  </si>
  <si>
    <t>Всего детей</t>
  </si>
  <si>
    <t>А (всего детей)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</si>
  <si>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</si>
  <si>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</si>
  <si>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</si>
  <si>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</si>
  <si>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</si>
  <si>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 xml:space="preserve">Б (I уровень)  </t>
  </si>
  <si>
    <t>Образовательная область "Коммуникация"</t>
  </si>
  <si>
    <t>5-К.1 различает и правильно называет звуки;</t>
  </si>
  <si>
    <t>5-К.2 соединяет звуки в слоги, конструирует словосочетания и предложения;</t>
  </si>
  <si>
    <t>Развитие речи</t>
  </si>
  <si>
    <t>Художественная литература</t>
  </si>
  <si>
    <t>Казахский язык (в группах с русским языком обучения)</t>
  </si>
  <si>
    <t>кол-во</t>
  </si>
  <si>
    <t>Основы грамоты</t>
  </si>
  <si>
    <t>5-К.1 умеет произносить все звуки родного языка</t>
  </si>
  <si>
    <t>5-К.2 владеет четкой артикуляцией звуков, интонационной выразительностью;</t>
  </si>
  <si>
    <t>5-К.3 умеет выполнять звуковой анализ слов;</t>
  </si>
  <si>
    <t>5-К.4 обобщает и описывает различные предметы;</t>
  </si>
  <si>
    <t>5-К.5 владеет знаниями об окружающем мире</t>
  </si>
  <si>
    <t>5-К.6 отвечает на вопросы к иллюстрации;</t>
  </si>
  <si>
    <t>5-К.7 правильно формулирует основную мысль;</t>
  </si>
  <si>
    <t>5-К.8 последовательно пересказывает рассказы;</t>
  </si>
  <si>
    <t>5-К.9 придумывает продолжение и окончание рассказа;</t>
  </si>
  <si>
    <t>5-К.10 составляет рассказы по сюжетным картинкам</t>
  </si>
  <si>
    <t>5-К.11 умеет отчетливо произносить сходные по артикуляции и звучанию согласные звуки.</t>
  </si>
  <si>
    <t>5-К.12 умеет эмоционально воспринимать содержания произведений, чувствовать характер повествования;</t>
  </si>
  <si>
    <t>5-К.13 различает литературные жанры;</t>
  </si>
  <si>
    <t>5-К.14 выразительно читает стихотворения;</t>
  </si>
  <si>
    <t>5-К.15 пересказывает самостоятельно небольшие произведения, сохраняя последовательность сюжета;</t>
  </si>
  <si>
    <t>5-К.16 придумывает окончание рассказа;</t>
  </si>
  <si>
    <t>5-К.17 проявляет интерес к книгам;</t>
  </si>
  <si>
    <t>5-К.18 умеет драматизировать сказки по знакомым сюжетам;</t>
  </si>
  <si>
    <t xml:space="preserve">5-К.19 использует средства выразительности для передачи особенностей персонажа;
     </t>
  </si>
  <si>
    <t>5-К.20 владеет культурой поведения взаимодействия со взрослыми и сверстниками;</t>
  </si>
  <si>
    <t>5-К.21 умеет выражать свою мысль, прислушиваться к мнению других;</t>
  </si>
  <si>
    <t>5-К.22 оценивает литературные персонажи с точки зрения нравственных норм и представлений</t>
  </si>
  <si>
    <t>5-К.23 умеет правильно держать ручку и карандаш;</t>
  </si>
  <si>
    <t>5-К.24 различает твердые и мягкие согласные звуки;</t>
  </si>
  <si>
    <t>5-К.25 проводит звуковой анализ трехзвуковых слов;</t>
  </si>
  <si>
    <t>5-К.26 определяет количество слогов в слове и выделяет ударный слог;</t>
  </si>
  <si>
    <t>5-К.27 владеет навыками штриховки, обводки предметных рисунков.</t>
  </si>
  <si>
    <t>5-К.28 правильно называет и различает знакомые слова;</t>
  </si>
  <si>
    <t>5-К.29 правильно произносит специфические звуки казахского языка в слове;</t>
  </si>
  <si>
    <t>5-К.30 называет и понимает названия некоторых предметов домашнего обихода (казахская юрта, в том числе мебель, предметы быта), названия фруктов, овощей, животных, птиц;</t>
  </si>
  <si>
    <t>5-К.31 произносит слова, обозначающие цвет, величину, количество предметов, действий с ними;</t>
  </si>
  <si>
    <t>5-К.32 умеет считать до 10 и обратно;</t>
  </si>
  <si>
    <t>5-К.33 употребляет знакомые слова в повседневной жизни;</t>
  </si>
  <si>
    <t>5-К.34 знает свой адрес проживания (город, село);</t>
  </si>
  <si>
    <t>5-К.35 умеет составлять короткие тексты об игрушках и по картинкам по образцу педагога;</t>
  </si>
  <si>
    <t xml:space="preserve">5-К.36 рассказывает наизусть пословицы и поговорки.
</t>
  </si>
  <si>
    <t xml:space="preserve"> уровень</t>
  </si>
  <si>
    <t>5-К.3 высказывается простыми распространенными предложениями;</t>
  </si>
  <si>
    <t>5-К.4 пересказывает сказку, рассказ по опорным иллюстрациям;</t>
  </si>
  <si>
    <t>5-К.5 умеет составлять и рассказывать различные истории, сочиняет сказки;</t>
  </si>
  <si>
    <t>5-К.6 употребляет разные части речи эпитеты и сравнения;</t>
  </si>
  <si>
    <t>5-К.7 участвует свободно в диалоге со сверстниками и взрослыми, выражает свои чувства и намерения с помощью речевых и неречевых средств;</t>
  </si>
  <si>
    <t>5-К.8 владеет правилами вежливого обращения</t>
  </si>
  <si>
    <t>5-К.9 называет литературные жанры;</t>
  </si>
  <si>
    <t>5-К.10 слушает художественный текст, сопереживает, сочувствует литературным героям;</t>
  </si>
  <si>
    <t>5-К.12 принимает участие в коллективных показах небольших театральных постановках;</t>
  </si>
  <si>
    <t>5-К.13 проявляет интерес к книгам, называет несколько известных литературных произведений, а также произведения казахстанских писателей, национального фольклора.</t>
  </si>
  <si>
    <t>5-К.14 умеет драматизировать сказки по знакомым сюжетам;</t>
  </si>
  <si>
    <t>5-К.15 владеет средствами выразительности;</t>
  </si>
  <si>
    <t>5-К.16 проявляет индивидуальные творческие способности;</t>
  </si>
  <si>
    <t>5-К.17 проявляет интерес к режиссерской деятельности;</t>
  </si>
  <si>
    <t xml:space="preserve">5-К.18 владеет культурой поведения взаимодействия со взрослыми и сверстниками;
</t>
  </si>
  <si>
    <t>5-К.19 умеет выражать свою мысль, прислушиваться к мнению других;</t>
  </si>
  <si>
    <t>5-К.20 оценивает литературные персонажи с точки зрения нравственных норм и представлений.</t>
  </si>
  <si>
    <t>5-К.21 умеет правильно держать ручку и карандаш;</t>
  </si>
  <si>
    <t>5-К.22 ориентируется на странице прописи, различает рабочую строку и межстрочное пространство;</t>
  </si>
  <si>
    <t>5-К.23 различает признаки звуков (гласные ударные/безударные; согласные твердые/мягкие, звонкие/глухие;</t>
  </si>
  <si>
    <t>5.К.24 определяет количество слогов в слове и выделяет ударный слог;</t>
  </si>
  <si>
    <t>5.К.25 проводит звуковой анализ трех-четырехзвуковых слов;</t>
  </si>
  <si>
    <t>5-К.26 составляет простые предложение на предложенные слова;</t>
  </si>
  <si>
    <t>5-К.27 владеет навыками штриховки, обводки предметных рисунков и элементов букв;</t>
  </si>
  <si>
    <t>5-К.28 владеет навыками культуры общения</t>
  </si>
  <si>
    <t xml:space="preserve">5-К.29 правильно называет и различает знакомые слова;
</t>
  </si>
  <si>
    <t>5.К.30 называет и понимает некоторые предметы быта, употребляемые в повседневной жизни (посуда, мебель), названия фруктов, овощей, животных, птиц и слов, связанных с национальными традициями и праздниками;</t>
  </si>
  <si>
    <t>5.К.31 называет слова, обозначающие признаки предметов (цвет, величина), действия с предметами;</t>
  </si>
  <si>
    <t>5.К.32 знает прямой и обратный счет до 10;</t>
  </si>
  <si>
    <t xml:space="preserve">5.К.33 употребляет знакомые слова в повседневной жизни;
</t>
  </si>
  <si>
    <t>5.К.34 знает свой адрес проживания (город, село), рассказывает о Родине;</t>
  </si>
  <si>
    <t>5.К.35 самостоятельно составляет короткие тексты о предметах;</t>
  </si>
  <si>
    <t>5.К.36 принимает участие в диалоге</t>
  </si>
  <si>
    <t>Дарменов Нуриман</t>
  </si>
  <si>
    <t>Калдыбаева Мадина</t>
  </si>
  <si>
    <t>Мырзалы Мадияр</t>
  </si>
  <si>
    <t>Асхат Даниял</t>
  </si>
  <si>
    <t>Брусникин Вадим</t>
  </si>
  <si>
    <t>Муканова Аружан</t>
  </si>
  <si>
    <t>Нелин Натан</t>
  </si>
  <si>
    <t>Потинга София</t>
  </si>
  <si>
    <t>Таубаева Раяна</t>
  </si>
  <si>
    <t>Савинов Ремир</t>
  </si>
  <si>
    <t>Казахский язык (с русским языком обучения)</t>
  </si>
  <si>
    <t xml:space="preserve">результатов диагностики промежуточного контроля в группе предшкольной подготовки (от 5 лет) </t>
  </si>
  <si>
    <t xml:space="preserve">результатов диагностики итогового контроля в группе предшкольной подготовки (от 5 лет)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</si>
  <si>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Учебный год: 2021-2022       Группа: Всезнайки    Дата проведения:январь</t>
  </si>
  <si>
    <t>Казбекова Айзере</t>
  </si>
  <si>
    <t>Мезецкий Ярослав</t>
  </si>
  <si>
    <t>Уразова Амира</t>
  </si>
  <si>
    <t>Уразбаева Айша</t>
  </si>
  <si>
    <t>Ахметова Амелия</t>
  </si>
  <si>
    <t>Жеңісова Айару</t>
  </si>
  <si>
    <t>Адилова Джансу</t>
  </si>
  <si>
    <t>Рогальский Арсен</t>
  </si>
  <si>
    <t>Асхат Даниал</t>
  </si>
  <si>
    <t>Уткин Вячеслав</t>
  </si>
  <si>
    <t>Пермянов Всеволод</t>
  </si>
  <si>
    <t>Алимбетова Лия</t>
  </si>
  <si>
    <t>Верченко Эвелина</t>
  </si>
  <si>
    <t>Тегний Ленар</t>
  </si>
  <si>
    <t>Турмағамбетова Айару</t>
  </si>
  <si>
    <t>Уткин Вечеслав</t>
  </si>
  <si>
    <t>Малгареева Ясмин</t>
  </si>
  <si>
    <t>Брусникин вадим</t>
  </si>
  <si>
    <t>Муканова  Аружан</t>
  </si>
  <si>
    <t>Турмағамбет Айару</t>
  </si>
  <si>
    <t>Премяков Всеволод</t>
  </si>
  <si>
    <t>Мезецский Ярослав</t>
  </si>
  <si>
    <t>Бахатова Коркем</t>
  </si>
  <si>
    <t>Мыцкина Ника</t>
  </si>
  <si>
    <t>Учебный год:   2021-2022     Группа:   Всезнайки  Дата проведения: Май</t>
  </si>
  <si>
    <t>Акоразова Айым</t>
  </si>
  <si>
    <t>Унашев Имран</t>
  </si>
  <si>
    <t>Пермяков Всеволод</t>
  </si>
  <si>
    <t>Камелова Камила</t>
  </si>
  <si>
    <t>Куандыков Исмаил</t>
  </si>
  <si>
    <t xml:space="preserve">результатов диагностики стартового контроля в старшей  группе (от  4 лет) </t>
  </si>
  <si>
    <t>4-5-К.1 соблюдает приемы выразительности речи (темп речи, интонация)</t>
  </si>
  <si>
    <t>4-5-К.2 произносит внятно все звуки речи</t>
  </si>
  <si>
    <t>4-5-К.3 отвечает на вопросы при рассматривании картин, предметов</t>
  </si>
  <si>
    <t>4-5-К.4 воспроизводит короткие сказки и рассказы; называет признаки и качества предметов и явлений</t>
  </si>
  <si>
    <t>4-5-К.5 применяет необходимые слова и словосочетания</t>
  </si>
  <si>
    <t>4-5-К.6 употребляет существительные с предлогами в, на, под, за, около</t>
  </si>
  <si>
    <t>4-5-К.7 умеет различать жанры произведений (стихотворения, сказки, рассказы и другие)</t>
  </si>
  <si>
    <t>4-5-К.8 эмоционально воспринимает сюжет; называет знакомые произведения по картинкам, отвечает на вопросы по ним</t>
  </si>
  <si>
    <t>4-5-К.9 умеет читать стихотворения осмысленно и эмоционально</t>
  </si>
  <si>
    <t>4-5-К.10 проявляет сопереживание сказочным персонажам</t>
  </si>
  <si>
    <t>4-5-К.19 умеет произносить все звуки четко, правильно и в разных темпах</t>
  </si>
  <si>
    <t>4-5-К.20 воспроизводит различные интонации, меняя силу голоса</t>
  </si>
  <si>
    <t>4-5-К.21 соблюдает чувство ритма и координацию движений, согласуя их с партнером</t>
  </si>
  <si>
    <t>4-5-К.22 ориентируется на сцене, площадке</t>
  </si>
  <si>
    <t>4-5-К.23 взаимодействует со взрослыми и сверстниками в процессе подготовки театрализованной постановки</t>
  </si>
  <si>
    <t>4-5-К.24 выражает свое отношение к поступкам литературных персонажей</t>
  </si>
  <si>
    <t>4-5-К.25 оценивает его с точки зрения нравственных норм и представлений</t>
  </si>
  <si>
    <t>4-5-К.26 проявляет дружеские отношения и взаимопомощь</t>
  </si>
  <si>
    <t>4-5-К.11 таныс сөздерді дұрыс атайды және ажыратады</t>
  </si>
  <si>
    <t>4-5-К.12 сөз ішіндегі қазақ тіліне тән дыбыстарды дұрыс айтады</t>
  </si>
  <si>
    <t>4-5-К.13 туыстық қатынасқа байланысты сөздерді, кейбір тұрмыстық заттардың, жемістердің, көкөністердің, жануарлардың, апта күндерінің, ай атауларын, жыл мезгілдерін айтады және түсінеді</t>
  </si>
  <si>
    <t>4-5-К.14 заттардың түсі, көлемі бойынша белгілерін, санын, қимылын білдіретін сөздерді айтады</t>
  </si>
  <si>
    <t>4-5-К.15 қарапайым сұрақтар қояды және оған жауап береді</t>
  </si>
  <si>
    <t>4-5-К.16 2-3 сөйлеммен жақын маңдағы заттарға, ойыншықтарға, жемістерге қысқа сипаттама береді</t>
  </si>
  <si>
    <t>4-5-К.17 шағын қарапайым мәтіндерді, тақпақтар мен өлеңдерді тыңдайды, түсінеді және мазмұндайды, жатқа айта алады</t>
  </si>
  <si>
    <t>4-5-К.18 қазақ тілінде жай сөйлемдер құрастыра алады</t>
  </si>
  <si>
    <t>I ур</t>
  </si>
  <si>
    <t>всего детей</t>
  </si>
  <si>
    <t xml:space="preserve">Б (I уровень) </t>
  </si>
  <si>
    <t xml:space="preserve">Учебный год: _2021-2022___________       Группа: Всезнайки_______________     Дата проведения:_сентябрь_________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</si>
</sst>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2" fontId="0" fillId="0" borderId="0" xfId="0" applyNumberFormat="1"/>
    <xf numFmtId="0" fontId="2" fillId="2" borderId="1" xfId="0" applyFont="1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4" borderId="2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textRotation="90" wrapText="1"/>
    </xf>
    <xf numFmtId="0" fontId="1" fillId="6" borderId="5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vertical="top" wrapText="1"/>
    </xf>
    <xf numFmtId="0" fontId="2" fillId="6" borderId="1" xfId="0" applyFont="1" applyFill="1" applyBorder="1"/>
    <xf numFmtId="0" fontId="2" fillId="7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7" borderId="1" xfId="0" applyFont="1" applyFill="1" applyBorder="1"/>
    <xf numFmtId="0" fontId="3" fillId="0" borderId="11" xfId="0" applyFont="1" applyBorder="1" applyAlignment="1">
      <alignment vertical="top" wrapText="1"/>
    </xf>
    <xf numFmtId="1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106"/>
  <sheetViews>
    <sheetView tabSelected="1" zoomScale="70" zoomScaleNormal="70" workbookViewId="0">
      <selection activeCell="L5" sqref="L5"/>
    </sheetView>
  </sheetViews>
  <sheetFormatPr defaultRowHeight="15" x14ac:dyDescent="0.25"/>
  <cols>
    <col min="2" max="2" width="5.42578125" customWidth="1"/>
    <col min="3" max="3" width="20.5703125" customWidth="1"/>
    <col min="4" max="4" width="5.28515625" customWidth="1"/>
    <col min="5" max="5" width="6.85546875" customWidth="1"/>
    <col min="6" max="6" width="6.7109375" customWidth="1"/>
    <col min="7" max="7" width="6.140625" customWidth="1"/>
    <col min="8" max="8" width="4.140625" customWidth="1"/>
    <col min="9" max="9" width="5.140625" customWidth="1"/>
    <col min="10" max="10" width="9.7109375" customWidth="1"/>
    <col min="11" max="11" width="6.28515625" customWidth="1"/>
    <col min="12" max="18" width="6.140625" customWidth="1"/>
    <col min="19" max="19" width="12.42578125" customWidth="1"/>
    <col min="20" max="20" width="7.42578125" customWidth="1"/>
    <col min="21" max="21" width="10.140625" customWidth="1"/>
    <col min="22" max="22" width="4.5703125" customWidth="1"/>
    <col min="23" max="23" width="5.42578125" customWidth="1"/>
    <col min="24" max="24" width="11.42578125" customWidth="1"/>
    <col min="25" max="28" width="6.28515625" customWidth="1"/>
    <col min="29" max="29" width="9" customWidth="1"/>
    <col min="30" max="33" width="5.5703125" customWidth="1"/>
    <col min="34" max="34" width="8" customWidth="1"/>
    <col min="35" max="35" width="9.42578125" customWidth="1"/>
    <col min="36" max="37" width="5.28515625" customWidth="1"/>
    <col min="38" max="38" width="9.7109375" customWidth="1"/>
    <col min="40" max="40" width="9.140625" style="4"/>
  </cols>
  <sheetData>
    <row r="2" spans="1:42" ht="1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</row>
    <row r="3" spans="1:42" ht="15" customHeight="1" x14ac:dyDescent="0.25">
      <c r="A3" s="29" t="s">
        <v>144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</row>
    <row r="4" spans="1:42" ht="15" customHeight="1" x14ac:dyDescent="0.25">
      <c r="A4" s="29" t="s">
        <v>174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</row>
    <row r="5" spans="1:42" x14ac:dyDescent="0.25">
      <c r="AN5"/>
    </row>
    <row r="6" spans="1:42" x14ac:dyDescent="0.25">
      <c r="B6" s="30" t="s">
        <v>22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0"/>
      <c r="AN6" s="30"/>
      <c r="AO6" s="30"/>
    </row>
    <row r="7" spans="1:42" ht="39.75" customHeight="1" x14ac:dyDescent="0.25">
      <c r="B7" s="28" t="s">
        <v>1</v>
      </c>
      <c r="C7" s="32" t="s">
        <v>2</v>
      </c>
      <c r="D7" s="28" t="s">
        <v>25</v>
      </c>
      <c r="E7" s="28"/>
      <c r="F7" s="28"/>
      <c r="G7" s="28"/>
      <c r="H7" s="28"/>
      <c r="I7" s="28"/>
      <c r="J7" s="59" t="s">
        <v>9</v>
      </c>
      <c r="K7" s="60" t="s">
        <v>7</v>
      </c>
      <c r="L7" s="38" t="s">
        <v>8</v>
      </c>
      <c r="M7" s="33" t="s">
        <v>26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59" t="s">
        <v>9</v>
      </c>
      <c r="Z7" s="60" t="s">
        <v>7</v>
      </c>
      <c r="AA7" s="38" t="s">
        <v>8</v>
      </c>
      <c r="AB7" s="33" t="s">
        <v>27</v>
      </c>
      <c r="AC7" s="33"/>
      <c r="AD7" s="33"/>
      <c r="AE7" s="33"/>
      <c r="AF7" s="33"/>
      <c r="AG7" s="33"/>
      <c r="AH7" s="33"/>
      <c r="AI7" s="33"/>
      <c r="AJ7" s="59" t="s">
        <v>9</v>
      </c>
      <c r="AK7" s="60" t="s">
        <v>7</v>
      </c>
      <c r="AL7" s="38" t="s">
        <v>8</v>
      </c>
      <c r="AM7" s="61" t="s">
        <v>3</v>
      </c>
      <c r="AN7" s="62" t="s">
        <v>4</v>
      </c>
      <c r="AO7" s="37" t="s">
        <v>5</v>
      </c>
    </row>
    <row r="8" spans="1:42" ht="225" customHeight="1" thickBot="1" x14ac:dyDescent="0.3">
      <c r="B8" s="28"/>
      <c r="C8" s="28"/>
      <c r="D8" s="13" t="s">
        <v>145</v>
      </c>
      <c r="E8" s="13" t="s">
        <v>146</v>
      </c>
      <c r="F8" s="13" t="s">
        <v>147</v>
      </c>
      <c r="G8" s="13" t="s">
        <v>148</v>
      </c>
      <c r="H8" s="13" t="s">
        <v>149</v>
      </c>
      <c r="I8" s="13" t="s">
        <v>150</v>
      </c>
      <c r="J8" s="59"/>
      <c r="K8" s="60"/>
      <c r="L8" s="38"/>
      <c r="M8" s="63" t="s">
        <v>151</v>
      </c>
      <c r="N8" s="13" t="s">
        <v>152</v>
      </c>
      <c r="O8" s="13" t="s">
        <v>153</v>
      </c>
      <c r="P8" s="13" t="s">
        <v>154</v>
      </c>
      <c r="Q8" s="13" t="s">
        <v>155</v>
      </c>
      <c r="R8" s="13" t="s">
        <v>156</v>
      </c>
      <c r="S8" s="13" t="s">
        <v>157</v>
      </c>
      <c r="T8" s="13" t="s">
        <v>158</v>
      </c>
      <c r="U8" s="13" t="s">
        <v>159</v>
      </c>
      <c r="V8" s="13" t="s">
        <v>160</v>
      </c>
      <c r="W8" s="13" t="s">
        <v>161</v>
      </c>
      <c r="X8" s="13" t="s">
        <v>162</v>
      </c>
      <c r="Y8" s="59"/>
      <c r="Z8" s="60"/>
      <c r="AA8" s="38"/>
      <c r="AB8" s="13" t="s">
        <v>163</v>
      </c>
      <c r="AC8" s="13" t="s">
        <v>164</v>
      </c>
      <c r="AD8" s="13" t="s">
        <v>165</v>
      </c>
      <c r="AE8" s="13" t="s">
        <v>166</v>
      </c>
      <c r="AF8" s="13" t="s">
        <v>167</v>
      </c>
      <c r="AG8" s="13" t="s">
        <v>168</v>
      </c>
      <c r="AH8" s="13" t="s">
        <v>169</v>
      </c>
      <c r="AI8" s="13" t="s">
        <v>170</v>
      </c>
      <c r="AJ8" s="59"/>
      <c r="AK8" s="60"/>
      <c r="AL8" s="38"/>
      <c r="AM8" s="64"/>
      <c r="AN8" s="62"/>
      <c r="AO8" s="37"/>
    </row>
    <row r="9" spans="1:42" ht="16.5" thickBot="1" x14ac:dyDescent="0.3">
      <c r="B9" s="1">
        <v>1</v>
      </c>
      <c r="C9" s="65" t="s">
        <v>115</v>
      </c>
      <c r="D9" s="1">
        <v>1</v>
      </c>
      <c r="E9" s="1">
        <v>2</v>
      </c>
      <c r="F9" s="1">
        <v>1</v>
      </c>
      <c r="G9" s="1">
        <v>1</v>
      </c>
      <c r="H9" s="1">
        <v>2</v>
      </c>
      <c r="I9" s="1">
        <v>2</v>
      </c>
      <c r="J9" s="66">
        <f>SUM(D9:I9)</f>
        <v>9</v>
      </c>
      <c r="K9" s="67">
        <f>AVERAGE(D9:I9)</f>
        <v>1.5</v>
      </c>
      <c r="L9" s="68" t="e">
        <f>IF(D9="","",VLOOKUP(K9,$J$95:$K$97,2,TRUE))</f>
        <v>#N/A</v>
      </c>
      <c r="M9" s="1">
        <v>1</v>
      </c>
      <c r="N9" s="1">
        <v>1</v>
      </c>
      <c r="O9" s="1">
        <v>2</v>
      </c>
      <c r="P9" s="1">
        <v>1</v>
      </c>
      <c r="Q9" s="1">
        <v>1</v>
      </c>
      <c r="R9" s="1">
        <v>2</v>
      </c>
      <c r="S9" s="1">
        <v>1</v>
      </c>
      <c r="T9" s="1">
        <v>2</v>
      </c>
      <c r="U9" s="1">
        <v>2</v>
      </c>
      <c r="V9" s="1">
        <v>2</v>
      </c>
      <c r="W9" s="1">
        <v>1</v>
      </c>
      <c r="X9" s="1">
        <v>1</v>
      </c>
      <c r="Y9" s="66">
        <f>SUM(M9:X9)</f>
        <v>17</v>
      </c>
      <c r="Z9" s="67">
        <f>AVERAGE(M9:X9)</f>
        <v>1.4166666666666667</v>
      </c>
      <c r="AA9" s="68" t="e">
        <f>IF(K9="","",VLOOKUP(Z9,$J$95:$K$97,2,TRUE))</f>
        <v>#N/A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1</v>
      </c>
      <c r="AJ9" s="66">
        <f>SUM(AB9:AI9)</f>
        <v>8</v>
      </c>
      <c r="AK9" s="67">
        <f>AVERAGE(AB9:AI9)</f>
        <v>1</v>
      </c>
      <c r="AL9" s="68" t="e">
        <f>IF(AD9="","",VLOOKUP(AK9,$J$95:$K$97,2,TRUE))</f>
        <v>#N/A</v>
      </c>
      <c r="AM9" s="69">
        <f>J9+Y9+AJ9</f>
        <v>34</v>
      </c>
      <c r="AN9" s="70">
        <f>AM9/26</f>
        <v>1.3076923076923077</v>
      </c>
      <c r="AO9" s="68" t="e">
        <f>IF(AG9="","",VLOOKUP(AN9,$J$95:$K$97,2,TRUE))</f>
        <v>#N/A</v>
      </c>
    </row>
    <row r="10" spans="1:42" ht="16.5" thickBot="1" x14ac:dyDescent="0.3">
      <c r="B10" s="1">
        <v>2</v>
      </c>
      <c r="C10" s="71" t="s">
        <v>109</v>
      </c>
      <c r="D10" s="1">
        <v>2</v>
      </c>
      <c r="E10" s="1">
        <v>2</v>
      </c>
      <c r="F10" s="1">
        <v>1</v>
      </c>
      <c r="G10" s="1">
        <v>2</v>
      </c>
      <c r="H10" s="1">
        <v>1</v>
      </c>
      <c r="I10" s="1">
        <v>2</v>
      </c>
      <c r="J10" s="66">
        <f t="shared" ref="J10:J33" si="0">SUM(D10:I10)</f>
        <v>10</v>
      </c>
      <c r="K10" s="67">
        <f t="shared" ref="K10:K33" si="1">AVERAGE(D10:I10)</f>
        <v>1.6666666666666667</v>
      </c>
      <c r="L10" s="68" t="e">
        <f>IF(D10="","",VLOOKUP(K10,$J$95:$K$97,2,TRUE))</f>
        <v>#N/A</v>
      </c>
      <c r="M10" s="1">
        <v>2</v>
      </c>
      <c r="N10" s="1">
        <v>2</v>
      </c>
      <c r="O10" s="1">
        <v>1</v>
      </c>
      <c r="P10" s="1">
        <v>2</v>
      </c>
      <c r="Q10" s="1">
        <v>2</v>
      </c>
      <c r="R10" s="1">
        <v>1</v>
      </c>
      <c r="S10" s="1">
        <v>2</v>
      </c>
      <c r="T10" s="1">
        <v>1</v>
      </c>
      <c r="U10" s="1">
        <v>2</v>
      </c>
      <c r="V10" s="1">
        <v>2</v>
      </c>
      <c r="W10" s="1">
        <v>1</v>
      </c>
      <c r="X10" s="1">
        <v>2</v>
      </c>
      <c r="Y10" s="66">
        <f t="shared" ref="Y10:Y32" si="2">SUM(M10:X10)</f>
        <v>20</v>
      </c>
      <c r="Z10" s="67">
        <f t="shared" ref="Z10:Z32" si="3">AVERAGE(M10:X10)</f>
        <v>1.6666666666666667</v>
      </c>
      <c r="AA10" s="68" t="e">
        <f>IF(K10="","",VLOOKUP(Z10,$J$95:$K$97,2,TRUE))</f>
        <v>#N/A</v>
      </c>
      <c r="AB10" s="1">
        <v>2</v>
      </c>
      <c r="AC10" s="1">
        <v>2</v>
      </c>
      <c r="AD10" s="1">
        <v>2</v>
      </c>
      <c r="AE10" s="1">
        <v>2</v>
      </c>
      <c r="AF10" s="1">
        <v>2</v>
      </c>
      <c r="AG10" s="1">
        <v>2</v>
      </c>
      <c r="AH10" s="1">
        <v>2</v>
      </c>
      <c r="AI10" s="1">
        <v>2</v>
      </c>
      <c r="AJ10" s="66">
        <f t="shared" ref="AJ10:AJ33" si="4">SUM(AB10:AI10)</f>
        <v>16</v>
      </c>
      <c r="AK10" s="67">
        <f t="shared" ref="AK10:AK33" si="5">AVERAGE(AB10:AI10)</f>
        <v>2</v>
      </c>
      <c r="AL10" s="68" t="e">
        <f>IF(AD10="","",VLOOKUP(AK10,$J$95:$K$97,2,TRUE))</f>
        <v>#N/A</v>
      </c>
      <c r="AM10" s="69">
        <f t="shared" ref="AM10:AM32" si="6">J10+Y10+AJ10</f>
        <v>46</v>
      </c>
      <c r="AN10" s="70">
        <f t="shared" ref="AN10:AN32" si="7">AM10/26</f>
        <v>1.7692307692307692</v>
      </c>
      <c r="AO10" s="68" t="e">
        <f>IF(AG10="","",VLOOKUP(AN10,$J$95:$K$97,2,TRUE))</f>
        <v>#N/A</v>
      </c>
    </row>
    <row r="11" spans="1:42" ht="16.5" thickBot="1" x14ac:dyDescent="0.3">
      <c r="B11" s="1">
        <v>3</v>
      </c>
      <c r="C11" s="71" t="s">
        <v>105</v>
      </c>
      <c r="D11" s="1">
        <v>2</v>
      </c>
      <c r="E11" s="1">
        <v>2</v>
      </c>
      <c r="F11" s="1">
        <v>1</v>
      </c>
      <c r="G11" s="1">
        <v>1</v>
      </c>
      <c r="H11" s="1">
        <v>1</v>
      </c>
      <c r="I11" s="1">
        <v>2</v>
      </c>
      <c r="J11" s="66">
        <f t="shared" si="0"/>
        <v>9</v>
      </c>
      <c r="K11" s="67">
        <f t="shared" si="1"/>
        <v>1.5</v>
      </c>
      <c r="L11" s="68" t="e">
        <f>IF(D11="","",VLOOKUP(K11,$J$95:$K$97,2,TRUE))</f>
        <v>#N/A</v>
      </c>
      <c r="M11" s="1">
        <v>2</v>
      </c>
      <c r="N11" s="1">
        <v>2</v>
      </c>
      <c r="O11" s="1">
        <v>1</v>
      </c>
      <c r="P11" s="1">
        <v>2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2</v>
      </c>
      <c r="X11" s="1">
        <v>2</v>
      </c>
      <c r="Y11" s="66">
        <f t="shared" si="2"/>
        <v>17</v>
      </c>
      <c r="Z11" s="67">
        <f t="shared" si="3"/>
        <v>1.4166666666666667</v>
      </c>
      <c r="AA11" s="68" t="e">
        <f>IF(K11="","",VLOOKUP(Z11,$J$95:$K$97,2,TRUE))</f>
        <v>#N/A</v>
      </c>
      <c r="AB11" s="1">
        <v>2</v>
      </c>
      <c r="AC11" s="1">
        <v>2</v>
      </c>
      <c r="AD11" s="1">
        <v>1</v>
      </c>
      <c r="AE11" s="1">
        <v>2</v>
      </c>
      <c r="AF11" s="1">
        <v>1</v>
      </c>
      <c r="AG11" s="1">
        <v>1</v>
      </c>
      <c r="AH11" s="1">
        <v>2</v>
      </c>
      <c r="AI11" s="1">
        <v>2</v>
      </c>
      <c r="AJ11" s="66">
        <f t="shared" si="4"/>
        <v>13</v>
      </c>
      <c r="AK11" s="67">
        <f t="shared" si="5"/>
        <v>1.625</v>
      </c>
      <c r="AL11" s="68" t="e">
        <f>IF(AD11="","",VLOOKUP(AK11,$J$95:$K$97,2,TRUE))</f>
        <v>#N/A</v>
      </c>
      <c r="AM11" s="69">
        <f t="shared" si="6"/>
        <v>39</v>
      </c>
      <c r="AN11" s="70">
        <f t="shared" si="7"/>
        <v>1.5</v>
      </c>
      <c r="AO11" s="68" t="e">
        <f>IF(AG11="","",VLOOKUP(AN11,$J$95:$K$97,2,TRUE))</f>
        <v>#N/A</v>
      </c>
    </row>
    <row r="12" spans="1:42" ht="24" customHeight="1" thickBot="1" x14ac:dyDescent="0.3">
      <c r="B12" s="1">
        <v>4</v>
      </c>
      <c r="C12" s="71" t="s">
        <v>124</v>
      </c>
      <c r="D12" s="1">
        <v>2</v>
      </c>
      <c r="E12" s="1">
        <v>1</v>
      </c>
      <c r="F12" s="1">
        <v>1</v>
      </c>
      <c r="G12" s="1">
        <v>2</v>
      </c>
      <c r="H12" s="1">
        <v>2</v>
      </c>
      <c r="I12" s="1">
        <v>2</v>
      </c>
      <c r="J12" s="66">
        <f t="shared" si="0"/>
        <v>10</v>
      </c>
      <c r="K12" s="67">
        <f t="shared" si="1"/>
        <v>1.6666666666666667</v>
      </c>
      <c r="L12" s="68" t="e">
        <f>IF(D12="","",VLOOKUP(K12,$J$95:$K$97,2,TRUE))</f>
        <v>#N/A</v>
      </c>
      <c r="M12" s="1">
        <v>2</v>
      </c>
      <c r="N12" s="1">
        <v>2</v>
      </c>
      <c r="O12" s="1">
        <v>2</v>
      </c>
      <c r="P12" s="1">
        <v>1</v>
      </c>
      <c r="Q12" s="1">
        <v>2</v>
      </c>
      <c r="R12" s="1">
        <v>1</v>
      </c>
      <c r="S12" s="1">
        <v>2</v>
      </c>
      <c r="T12" s="1">
        <v>1</v>
      </c>
      <c r="U12" s="1">
        <v>1</v>
      </c>
      <c r="V12" s="1">
        <v>1</v>
      </c>
      <c r="W12" s="1">
        <v>2</v>
      </c>
      <c r="X12" s="1">
        <v>2</v>
      </c>
      <c r="Y12" s="66">
        <f t="shared" si="2"/>
        <v>19</v>
      </c>
      <c r="Z12" s="67">
        <f t="shared" si="3"/>
        <v>1.5833333333333333</v>
      </c>
      <c r="AA12" s="68" t="e">
        <f>IF(K12="","",VLOOKUP(Z12,$J$95:$K$97,2,TRUE))</f>
        <v>#N/A</v>
      </c>
      <c r="AB12" s="1">
        <v>2</v>
      </c>
      <c r="AC12" s="1">
        <v>2</v>
      </c>
      <c r="AD12" s="1">
        <v>1</v>
      </c>
      <c r="AE12" s="1">
        <v>1</v>
      </c>
      <c r="AF12" s="1">
        <v>1</v>
      </c>
      <c r="AG12" s="1">
        <v>1</v>
      </c>
      <c r="AH12" s="1">
        <v>2</v>
      </c>
      <c r="AI12" s="1">
        <v>2</v>
      </c>
      <c r="AJ12" s="66">
        <f t="shared" si="4"/>
        <v>12</v>
      </c>
      <c r="AK12" s="67">
        <f t="shared" si="5"/>
        <v>1.5</v>
      </c>
      <c r="AL12" s="68" t="e">
        <f>IF(AD12="","",VLOOKUP(AK12,$J$95:$K$97,2,TRUE))</f>
        <v>#N/A</v>
      </c>
      <c r="AM12" s="69">
        <f t="shared" si="6"/>
        <v>41</v>
      </c>
      <c r="AN12" s="70">
        <f t="shared" si="7"/>
        <v>1.5769230769230769</v>
      </c>
      <c r="AO12" s="68" t="e">
        <f>IF(AG12="","",VLOOKUP(AN12,$J$95:$K$97,2,TRUE))</f>
        <v>#N/A</v>
      </c>
    </row>
    <row r="13" spans="1:42" ht="16.5" thickBot="1" x14ac:dyDescent="0.3">
      <c r="B13" s="1">
        <v>5</v>
      </c>
      <c r="C13" s="71" t="s">
        <v>119</v>
      </c>
      <c r="D13" s="1">
        <v>2</v>
      </c>
      <c r="E13" s="1">
        <v>1</v>
      </c>
      <c r="F13" s="1">
        <v>1</v>
      </c>
      <c r="G13" s="1">
        <v>2</v>
      </c>
      <c r="H13" s="1">
        <v>2</v>
      </c>
      <c r="I13" s="1">
        <v>2</v>
      </c>
      <c r="J13" s="66">
        <f t="shared" si="0"/>
        <v>10</v>
      </c>
      <c r="K13" s="67">
        <f t="shared" si="1"/>
        <v>1.6666666666666667</v>
      </c>
      <c r="L13" s="68" t="e">
        <f>IF(D13="","",VLOOKUP(K13,$J$95:$K$97,2,TRUE))</f>
        <v>#N/A</v>
      </c>
      <c r="M13" s="1">
        <v>2</v>
      </c>
      <c r="N13" s="1">
        <v>1</v>
      </c>
      <c r="O13" s="1">
        <v>2</v>
      </c>
      <c r="P13" s="1">
        <v>1</v>
      </c>
      <c r="Q13" s="1">
        <v>2</v>
      </c>
      <c r="R13" s="1">
        <v>2</v>
      </c>
      <c r="S13" s="1">
        <v>2</v>
      </c>
      <c r="T13" s="1">
        <v>1</v>
      </c>
      <c r="U13" s="1">
        <v>2</v>
      </c>
      <c r="V13" s="1">
        <v>1</v>
      </c>
      <c r="W13" s="1">
        <v>1</v>
      </c>
      <c r="X13" s="1">
        <v>2</v>
      </c>
      <c r="Y13" s="66">
        <f t="shared" si="2"/>
        <v>19</v>
      </c>
      <c r="Z13" s="67">
        <f t="shared" si="3"/>
        <v>1.5833333333333333</v>
      </c>
      <c r="AA13" s="68" t="e">
        <f>IF(K13="","",VLOOKUP(Z13,$J$95:$K$97,2,TRUE))</f>
        <v>#N/A</v>
      </c>
      <c r="AB13" s="1">
        <v>2</v>
      </c>
      <c r="AC13" s="1">
        <v>2</v>
      </c>
      <c r="AD13" s="1">
        <v>1</v>
      </c>
      <c r="AE13" s="1">
        <v>1</v>
      </c>
      <c r="AF13" s="1">
        <v>1</v>
      </c>
      <c r="AG13" s="1">
        <v>1</v>
      </c>
      <c r="AH13" s="1">
        <v>2</v>
      </c>
      <c r="AI13" s="1">
        <v>2</v>
      </c>
      <c r="AJ13" s="66">
        <f t="shared" si="4"/>
        <v>12</v>
      </c>
      <c r="AK13" s="67">
        <f t="shared" si="5"/>
        <v>1.5</v>
      </c>
      <c r="AL13" s="68" t="e">
        <f>IF(AD13="","",VLOOKUP(AK13,$J$95:$K$97,2,TRUE))</f>
        <v>#N/A</v>
      </c>
      <c r="AM13" s="69">
        <f t="shared" si="6"/>
        <v>41</v>
      </c>
      <c r="AN13" s="70">
        <f t="shared" si="7"/>
        <v>1.5769230769230769</v>
      </c>
      <c r="AO13" s="68" t="e">
        <f>IF(AG13="","",VLOOKUP(AN13,$J$95:$K$97,2,TRUE))</f>
        <v>#N/A</v>
      </c>
    </row>
    <row r="14" spans="1:42" ht="16.5" thickBot="1" x14ac:dyDescent="0.3">
      <c r="B14" s="1">
        <v>6</v>
      </c>
      <c r="C14" s="71" t="s">
        <v>107</v>
      </c>
      <c r="D14" s="1">
        <v>2</v>
      </c>
      <c r="E14" s="1">
        <v>2</v>
      </c>
      <c r="F14" s="1">
        <v>2</v>
      </c>
      <c r="G14" s="1">
        <v>2</v>
      </c>
      <c r="H14" s="1">
        <v>2</v>
      </c>
      <c r="I14" s="1">
        <v>2</v>
      </c>
      <c r="J14" s="66">
        <f t="shared" si="0"/>
        <v>12</v>
      </c>
      <c r="K14" s="67">
        <f t="shared" si="1"/>
        <v>2</v>
      </c>
      <c r="L14" s="68" t="e">
        <f>IF(D14="","",VLOOKUP(K14,$J$95:$K$97,2,TRUE))</f>
        <v>#N/A</v>
      </c>
      <c r="M14" s="1">
        <v>2</v>
      </c>
      <c r="N14" s="1">
        <v>2</v>
      </c>
      <c r="O14" s="1">
        <v>2</v>
      </c>
      <c r="P14" s="1">
        <v>1</v>
      </c>
      <c r="Q14" s="1">
        <v>2</v>
      </c>
      <c r="R14" s="1">
        <v>2</v>
      </c>
      <c r="S14" s="1">
        <v>1</v>
      </c>
      <c r="T14" s="1">
        <v>2</v>
      </c>
      <c r="U14" s="1">
        <v>1</v>
      </c>
      <c r="V14" s="1">
        <v>2</v>
      </c>
      <c r="W14" s="1">
        <v>2</v>
      </c>
      <c r="X14" s="1">
        <v>1</v>
      </c>
      <c r="Y14" s="66">
        <f t="shared" si="2"/>
        <v>20</v>
      </c>
      <c r="Z14" s="67">
        <f t="shared" si="3"/>
        <v>1.6666666666666667</v>
      </c>
      <c r="AA14" s="68" t="e">
        <f>IF(K14="","",VLOOKUP(Z14,$J$95:$K$97,2,TRUE))</f>
        <v>#N/A</v>
      </c>
      <c r="AB14" s="1">
        <v>2</v>
      </c>
      <c r="AC14" s="1">
        <v>2</v>
      </c>
      <c r="AD14" s="1">
        <v>2</v>
      </c>
      <c r="AE14" s="1">
        <v>2</v>
      </c>
      <c r="AF14" s="1">
        <v>1</v>
      </c>
      <c r="AG14" s="1">
        <v>2</v>
      </c>
      <c r="AH14" s="1">
        <v>1</v>
      </c>
      <c r="AI14" s="1">
        <v>2</v>
      </c>
      <c r="AJ14" s="66">
        <f t="shared" si="4"/>
        <v>14</v>
      </c>
      <c r="AK14" s="67">
        <f t="shared" si="5"/>
        <v>1.75</v>
      </c>
      <c r="AL14" s="68" t="e">
        <f>IF(AD14="","",VLOOKUP(AK14,$J$95:$K$97,2,TRUE))</f>
        <v>#N/A</v>
      </c>
      <c r="AM14" s="69">
        <f t="shared" si="6"/>
        <v>46</v>
      </c>
      <c r="AN14" s="70">
        <f t="shared" si="7"/>
        <v>1.7692307692307692</v>
      </c>
      <c r="AO14" s="68" t="e">
        <f>IF(AG14="","",VLOOKUP(AN14,$J$95:$K$97,2,TRUE))</f>
        <v>#N/A</v>
      </c>
    </row>
    <row r="15" spans="1:42" ht="20.25" customHeight="1" thickBot="1" x14ac:dyDescent="0.3">
      <c r="B15" s="1">
        <v>7</v>
      </c>
      <c r="C15" s="71" t="s">
        <v>101</v>
      </c>
      <c r="D15" s="1">
        <v>2</v>
      </c>
      <c r="E15" s="1">
        <v>2</v>
      </c>
      <c r="F15" s="1">
        <v>1</v>
      </c>
      <c r="G15" s="1">
        <v>1</v>
      </c>
      <c r="H15" s="1">
        <v>1</v>
      </c>
      <c r="I15" s="1">
        <v>2</v>
      </c>
      <c r="J15" s="66">
        <f t="shared" si="0"/>
        <v>9</v>
      </c>
      <c r="K15" s="67">
        <f t="shared" si="1"/>
        <v>1.5</v>
      </c>
      <c r="L15" s="68" t="e">
        <f>IF(D15="","",VLOOKUP(K15,$J$95:$K$97,2,TRUE))</f>
        <v>#N/A</v>
      </c>
      <c r="M15" s="1">
        <v>2</v>
      </c>
      <c r="N15" s="1">
        <v>2</v>
      </c>
      <c r="O15" s="1">
        <v>2</v>
      </c>
      <c r="P15" s="1">
        <v>1</v>
      </c>
      <c r="Q15" s="1">
        <v>2</v>
      </c>
      <c r="R15" s="1">
        <v>1</v>
      </c>
      <c r="S15" s="1">
        <v>2</v>
      </c>
      <c r="T15" s="1">
        <v>1</v>
      </c>
      <c r="U15" s="1">
        <v>2</v>
      </c>
      <c r="V15" s="1">
        <v>2</v>
      </c>
      <c r="W15" s="1">
        <v>2</v>
      </c>
      <c r="X15" s="1">
        <v>2</v>
      </c>
      <c r="Y15" s="66">
        <f t="shared" si="2"/>
        <v>21</v>
      </c>
      <c r="Z15" s="67">
        <f t="shared" si="3"/>
        <v>1.75</v>
      </c>
      <c r="AA15" s="68" t="e">
        <f>IF(K15="","",VLOOKUP(Z15,$J$95:$K$97,2,TRUE))</f>
        <v>#N/A</v>
      </c>
      <c r="AB15" s="1">
        <v>2</v>
      </c>
      <c r="AC15" s="1">
        <v>2</v>
      </c>
      <c r="AD15" s="1">
        <v>1</v>
      </c>
      <c r="AE15" s="1">
        <v>1</v>
      </c>
      <c r="AF15" s="1">
        <v>1</v>
      </c>
      <c r="AG15" s="1">
        <v>1</v>
      </c>
      <c r="AH15" s="1">
        <v>1</v>
      </c>
      <c r="AI15" s="1">
        <v>1</v>
      </c>
      <c r="AJ15" s="66">
        <f t="shared" si="4"/>
        <v>10</v>
      </c>
      <c r="AK15" s="67">
        <f t="shared" si="5"/>
        <v>1.25</v>
      </c>
      <c r="AL15" s="68" t="e">
        <f>IF(AD15="","",VLOOKUP(AK15,$J$95:$K$97,2,TRUE))</f>
        <v>#N/A</v>
      </c>
      <c r="AM15" s="69">
        <f t="shared" si="6"/>
        <v>40</v>
      </c>
      <c r="AN15" s="70">
        <f t="shared" si="7"/>
        <v>1.5384615384615385</v>
      </c>
      <c r="AO15" s="68" t="e">
        <f>IF(AG15="","",VLOOKUP(AN15,$J$95:$K$97,2,TRUE))</f>
        <v>#N/A</v>
      </c>
    </row>
    <row r="16" spans="1:42" ht="16.5" thickBot="1" x14ac:dyDescent="0.3">
      <c r="B16" s="1">
        <v>8</v>
      </c>
      <c r="C16" s="71" t="s">
        <v>120</v>
      </c>
      <c r="D16" s="1">
        <v>1</v>
      </c>
      <c r="E16" s="1">
        <v>2</v>
      </c>
      <c r="F16" s="1">
        <v>1</v>
      </c>
      <c r="G16" s="1">
        <v>2</v>
      </c>
      <c r="H16" s="1">
        <v>1</v>
      </c>
      <c r="I16" s="1">
        <v>2</v>
      </c>
      <c r="J16" s="66">
        <f t="shared" si="0"/>
        <v>9</v>
      </c>
      <c r="K16" s="67">
        <f t="shared" si="1"/>
        <v>1.5</v>
      </c>
      <c r="L16" s="68" t="e">
        <f>IF(D16="","",VLOOKUP(K16,$J$95:$K$97,2,TRUE))</f>
        <v>#N/A</v>
      </c>
      <c r="M16" s="1">
        <v>2</v>
      </c>
      <c r="N16" s="1">
        <v>1</v>
      </c>
      <c r="O16" s="1">
        <v>2</v>
      </c>
      <c r="P16" s="1">
        <v>1</v>
      </c>
      <c r="Q16" s="1">
        <v>2</v>
      </c>
      <c r="R16" s="1">
        <v>1</v>
      </c>
      <c r="S16" s="1">
        <v>2</v>
      </c>
      <c r="T16" s="1">
        <v>1</v>
      </c>
      <c r="U16" s="1">
        <v>2</v>
      </c>
      <c r="V16" s="1">
        <v>1</v>
      </c>
      <c r="W16" s="1">
        <v>2</v>
      </c>
      <c r="X16" s="1">
        <v>2</v>
      </c>
      <c r="Y16" s="66">
        <f t="shared" si="2"/>
        <v>19</v>
      </c>
      <c r="Z16" s="67">
        <f t="shared" si="3"/>
        <v>1.5833333333333333</v>
      </c>
      <c r="AA16" s="68" t="e">
        <f>IF(K16="","",VLOOKUP(Z16,$J$95:$K$97,2,TRUE))</f>
        <v>#N/A</v>
      </c>
      <c r="AB16" s="1">
        <v>1</v>
      </c>
      <c r="AC16" s="1">
        <v>2</v>
      </c>
      <c r="AD16" s="1">
        <v>1</v>
      </c>
      <c r="AE16" s="1">
        <v>2</v>
      </c>
      <c r="AF16" s="1">
        <v>1</v>
      </c>
      <c r="AG16" s="1">
        <v>2</v>
      </c>
      <c r="AH16" s="1">
        <v>1</v>
      </c>
      <c r="AI16" s="1">
        <v>1</v>
      </c>
      <c r="AJ16" s="66">
        <f t="shared" si="4"/>
        <v>11</v>
      </c>
      <c r="AK16" s="67">
        <f t="shared" si="5"/>
        <v>1.375</v>
      </c>
      <c r="AL16" s="68" t="e">
        <f>IF(AD16="","",VLOOKUP(AK16,$J$95:$K$97,2,TRUE))</f>
        <v>#N/A</v>
      </c>
      <c r="AM16" s="69">
        <f t="shared" si="6"/>
        <v>39</v>
      </c>
      <c r="AN16" s="70">
        <f t="shared" si="7"/>
        <v>1.5</v>
      </c>
      <c r="AO16" s="68" t="e">
        <f>IF(AG16="","",VLOOKUP(AN16,$J$95:$K$97,2,TRUE))</f>
        <v>#N/A</v>
      </c>
    </row>
    <row r="17" spans="2:41" ht="16.5" thickBot="1" x14ac:dyDescent="0.3">
      <c r="B17" s="1">
        <v>9</v>
      </c>
      <c r="C17" s="71" t="s">
        <v>125</v>
      </c>
      <c r="D17" s="1">
        <v>1</v>
      </c>
      <c r="E17" s="1">
        <v>2</v>
      </c>
      <c r="F17" s="1">
        <v>1</v>
      </c>
      <c r="G17" s="1">
        <v>2</v>
      </c>
      <c r="H17" s="1">
        <v>1</v>
      </c>
      <c r="I17" s="1">
        <v>2</v>
      </c>
      <c r="J17" s="66">
        <f t="shared" si="0"/>
        <v>9</v>
      </c>
      <c r="K17" s="67">
        <f t="shared" si="1"/>
        <v>1.5</v>
      </c>
      <c r="L17" s="68" t="e">
        <f>IF(D17="","",VLOOKUP(K17,$J$95:$K$97,2,TRUE))</f>
        <v>#N/A</v>
      </c>
      <c r="M17" s="1">
        <v>1</v>
      </c>
      <c r="N17" s="1">
        <v>1</v>
      </c>
      <c r="O17" s="1">
        <v>1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1</v>
      </c>
      <c r="V17" s="1">
        <v>2</v>
      </c>
      <c r="W17" s="1">
        <v>1</v>
      </c>
      <c r="X17" s="1">
        <v>2</v>
      </c>
      <c r="Y17" s="66">
        <f t="shared" si="2"/>
        <v>19</v>
      </c>
      <c r="Z17" s="67">
        <f t="shared" si="3"/>
        <v>1.5833333333333333</v>
      </c>
      <c r="AA17" s="68" t="e">
        <f>IF(K17="","",VLOOKUP(Z17,$J$95:$K$97,2,TRUE))</f>
        <v>#N/A</v>
      </c>
      <c r="AB17" s="1">
        <v>1</v>
      </c>
      <c r="AC17" s="1">
        <v>1</v>
      </c>
      <c r="AD17" s="1">
        <v>1</v>
      </c>
      <c r="AE17" s="1">
        <v>1</v>
      </c>
      <c r="AF17" s="1">
        <v>2</v>
      </c>
      <c r="AG17" s="1">
        <v>2</v>
      </c>
      <c r="AH17" s="1">
        <v>2</v>
      </c>
      <c r="AI17" s="1">
        <v>2</v>
      </c>
      <c r="AJ17" s="66">
        <f t="shared" si="4"/>
        <v>12</v>
      </c>
      <c r="AK17" s="67">
        <f t="shared" si="5"/>
        <v>1.5</v>
      </c>
      <c r="AL17" s="68" t="e">
        <f>IF(AD17="","",VLOOKUP(AK17,$J$95:$K$97,2,TRUE))</f>
        <v>#N/A</v>
      </c>
      <c r="AM17" s="69">
        <f t="shared" si="6"/>
        <v>40</v>
      </c>
      <c r="AN17" s="70">
        <f t="shared" si="7"/>
        <v>1.5384615384615385</v>
      </c>
      <c r="AO17" s="68" t="e">
        <f>IF(AG17="","",VLOOKUP(AN17,$J$95:$K$97,2,TRUE))</f>
        <v>#N/A</v>
      </c>
    </row>
    <row r="18" spans="2:41" ht="16.5" thickBot="1" x14ac:dyDescent="0.3">
      <c r="B18" s="1">
        <v>10</v>
      </c>
      <c r="C18" s="71" t="s">
        <v>126</v>
      </c>
      <c r="D18" s="1">
        <v>1</v>
      </c>
      <c r="E18" s="1">
        <v>2</v>
      </c>
      <c r="F18" s="1">
        <v>1</v>
      </c>
      <c r="G18" s="1">
        <v>1</v>
      </c>
      <c r="H18" s="1">
        <v>2</v>
      </c>
      <c r="I18" s="1">
        <v>2</v>
      </c>
      <c r="J18" s="66">
        <f t="shared" si="0"/>
        <v>9</v>
      </c>
      <c r="K18" s="67">
        <f t="shared" si="1"/>
        <v>1.5</v>
      </c>
      <c r="L18" s="68" t="e">
        <f>IF(D18="","",VLOOKUP(K18,$J$95:$K$97,2,TRUE))</f>
        <v>#N/A</v>
      </c>
      <c r="M18" s="1">
        <v>1</v>
      </c>
      <c r="N18" s="1">
        <v>2</v>
      </c>
      <c r="O18" s="1">
        <v>1</v>
      </c>
      <c r="P18" s="1">
        <v>2</v>
      </c>
      <c r="Q18" s="1">
        <v>1</v>
      </c>
      <c r="R18" s="1">
        <v>2</v>
      </c>
      <c r="S18" s="1">
        <v>2</v>
      </c>
      <c r="T18" s="1">
        <v>2</v>
      </c>
      <c r="U18" s="1">
        <v>2</v>
      </c>
      <c r="V18" s="1">
        <v>2</v>
      </c>
      <c r="W18" s="1">
        <v>2</v>
      </c>
      <c r="X18" s="1">
        <v>1</v>
      </c>
      <c r="Y18" s="66">
        <f t="shared" si="2"/>
        <v>20</v>
      </c>
      <c r="Z18" s="67">
        <f t="shared" si="3"/>
        <v>1.6666666666666667</v>
      </c>
      <c r="AA18" s="68" t="e">
        <f>IF(K18="","",VLOOKUP(Z18,$J$95:$K$97,2,TRUE))</f>
        <v>#N/A</v>
      </c>
      <c r="AB18" s="1">
        <v>1</v>
      </c>
      <c r="AC18" s="1">
        <v>2</v>
      </c>
      <c r="AD18" s="1">
        <v>1</v>
      </c>
      <c r="AE18" s="1">
        <v>2</v>
      </c>
      <c r="AF18" s="1">
        <v>1</v>
      </c>
      <c r="AG18" s="1">
        <v>2</v>
      </c>
      <c r="AH18" s="1">
        <v>2</v>
      </c>
      <c r="AI18" s="1">
        <v>2</v>
      </c>
      <c r="AJ18" s="66">
        <f t="shared" si="4"/>
        <v>13</v>
      </c>
      <c r="AK18" s="67">
        <f t="shared" si="5"/>
        <v>1.625</v>
      </c>
      <c r="AL18" s="68" t="e">
        <f>IF(AD18="","",VLOOKUP(AK18,$J$95:$K$97,2,TRUE))</f>
        <v>#N/A</v>
      </c>
      <c r="AM18" s="69">
        <f t="shared" si="6"/>
        <v>42</v>
      </c>
      <c r="AN18" s="70">
        <f t="shared" si="7"/>
        <v>1.6153846153846154</v>
      </c>
      <c r="AO18" s="68" t="e">
        <f>IF(AG18="","",VLOOKUP(AN18,$J$95:$K$97,2,TRUE))</f>
        <v>#N/A</v>
      </c>
    </row>
    <row r="19" spans="2:41" ht="16.5" thickBot="1" x14ac:dyDescent="0.3">
      <c r="B19" s="1">
        <v>11</v>
      </c>
      <c r="C19" s="71" t="s">
        <v>121</v>
      </c>
      <c r="D19" s="1">
        <v>1</v>
      </c>
      <c r="E19" s="1">
        <v>2</v>
      </c>
      <c r="F19" s="1">
        <v>1</v>
      </c>
      <c r="G19" s="1">
        <v>2</v>
      </c>
      <c r="H19" s="1">
        <v>1</v>
      </c>
      <c r="I19" s="1">
        <v>2</v>
      </c>
      <c r="J19" s="66">
        <f t="shared" si="0"/>
        <v>9</v>
      </c>
      <c r="K19" s="67">
        <f t="shared" si="1"/>
        <v>1.5</v>
      </c>
      <c r="L19" s="68" t="e">
        <f>IF(D19="","",VLOOKUP(K19,$J$95:$K$97,2,TRUE))</f>
        <v>#N/A</v>
      </c>
      <c r="M19" s="1">
        <v>1</v>
      </c>
      <c r="N19" s="1">
        <v>2</v>
      </c>
      <c r="O19" s="1">
        <v>1</v>
      </c>
      <c r="P19" s="1">
        <v>2</v>
      </c>
      <c r="Q19" s="1">
        <v>1</v>
      </c>
      <c r="R19" s="1">
        <v>1</v>
      </c>
      <c r="S19" s="1">
        <v>2</v>
      </c>
      <c r="T19" s="1">
        <v>2</v>
      </c>
      <c r="U19" s="1">
        <v>2</v>
      </c>
      <c r="V19" s="1">
        <v>2</v>
      </c>
      <c r="W19" s="1">
        <v>2</v>
      </c>
      <c r="X19" s="1">
        <v>1</v>
      </c>
      <c r="Y19" s="66">
        <f t="shared" si="2"/>
        <v>19</v>
      </c>
      <c r="Z19" s="67">
        <f t="shared" si="3"/>
        <v>1.5833333333333333</v>
      </c>
      <c r="AA19" s="68" t="e">
        <f>IF(K19="","",VLOOKUP(Z19,$J$95:$K$97,2,TRUE))</f>
        <v>#N/A</v>
      </c>
      <c r="AB19" s="1">
        <v>1</v>
      </c>
      <c r="AC19" s="1">
        <v>1</v>
      </c>
      <c r="AD19" s="1">
        <v>2</v>
      </c>
      <c r="AE19" s="1">
        <v>2</v>
      </c>
      <c r="AF19" s="1">
        <v>1</v>
      </c>
      <c r="AG19" s="1">
        <v>2</v>
      </c>
      <c r="AH19" s="1">
        <v>1</v>
      </c>
      <c r="AI19" s="1">
        <v>2</v>
      </c>
      <c r="AJ19" s="66">
        <f t="shared" si="4"/>
        <v>12</v>
      </c>
      <c r="AK19" s="67">
        <f t="shared" si="5"/>
        <v>1.5</v>
      </c>
      <c r="AL19" s="68" t="e">
        <f>IF(AD19="","",VLOOKUP(AK19,$J$95:$K$97,2,TRUE))</f>
        <v>#N/A</v>
      </c>
      <c r="AM19" s="69">
        <f t="shared" si="6"/>
        <v>40</v>
      </c>
      <c r="AN19" s="70">
        <f t="shared" si="7"/>
        <v>1.5384615384615385</v>
      </c>
      <c r="AO19" s="68" t="e">
        <f>IF(AG19="","",VLOOKUP(AN19,$J$95:$K$97,2,TRUE))</f>
        <v>#N/A</v>
      </c>
    </row>
    <row r="20" spans="2:41" ht="16.5" thickBot="1" x14ac:dyDescent="0.3">
      <c r="B20" s="1">
        <v>12</v>
      </c>
      <c r="C20" s="71" t="s">
        <v>136</v>
      </c>
      <c r="D20" s="1">
        <v>2</v>
      </c>
      <c r="E20" s="1">
        <v>1</v>
      </c>
      <c r="F20" s="1">
        <v>1</v>
      </c>
      <c r="G20" s="1">
        <v>2</v>
      </c>
      <c r="H20" s="1">
        <v>2</v>
      </c>
      <c r="I20" s="1">
        <v>2</v>
      </c>
      <c r="J20" s="66">
        <f t="shared" si="0"/>
        <v>10</v>
      </c>
      <c r="K20" s="67">
        <f t="shared" si="1"/>
        <v>1.6666666666666667</v>
      </c>
      <c r="L20" s="68" t="e">
        <f>IF(D20="","",VLOOKUP(K20,$J$95:$K$97,2,TRUE))</f>
        <v>#N/A</v>
      </c>
      <c r="M20" s="1">
        <v>1</v>
      </c>
      <c r="N20" s="1">
        <v>2</v>
      </c>
      <c r="O20" s="1">
        <v>1</v>
      </c>
      <c r="P20" s="1">
        <v>2</v>
      </c>
      <c r="Q20" s="1">
        <v>1</v>
      </c>
      <c r="R20" s="1">
        <v>2</v>
      </c>
      <c r="S20" s="1">
        <v>1</v>
      </c>
      <c r="T20" s="1">
        <v>2</v>
      </c>
      <c r="U20" s="1">
        <v>1</v>
      </c>
      <c r="V20" s="1">
        <v>2</v>
      </c>
      <c r="W20" s="1">
        <v>2</v>
      </c>
      <c r="X20" s="1">
        <v>2</v>
      </c>
      <c r="Y20" s="66">
        <f t="shared" si="2"/>
        <v>19</v>
      </c>
      <c r="Z20" s="67">
        <f t="shared" si="3"/>
        <v>1.5833333333333333</v>
      </c>
      <c r="AA20" s="68" t="e">
        <f>IF(K20="","",VLOOKUP(Z20,$J$95:$K$97,2,TRUE))</f>
        <v>#N/A</v>
      </c>
      <c r="AB20" s="1">
        <v>1</v>
      </c>
      <c r="AC20" s="1">
        <v>1</v>
      </c>
      <c r="AD20" s="1">
        <v>1</v>
      </c>
      <c r="AE20" s="1">
        <v>2</v>
      </c>
      <c r="AF20" s="1">
        <v>1</v>
      </c>
      <c r="AG20" s="1">
        <v>2</v>
      </c>
      <c r="AH20" s="1">
        <v>1</v>
      </c>
      <c r="AI20" s="1">
        <v>2</v>
      </c>
      <c r="AJ20" s="66">
        <f t="shared" si="4"/>
        <v>11</v>
      </c>
      <c r="AK20" s="67">
        <f t="shared" si="5"/>
        <v>1.375</v>
      </c>
      <c r="AL20" s="68" t="e">
        <f>IF(AD20="","",VLOOKUP(AK20,$J$95:$K$97,2,TRUE))</f>
        <v>#N/A</v>
      </c>
      <c r="AM20" s="69">
        <f t="shared" si="6"/>
        <v>40</v>
      </c>
      <c r="AN20" s="70">
        <f t="shared" si="7"/>
        <v>1.5384615384615385</v>
      </c>
      <c r="AO20" s="68" t="e">
        <f>IF(AG20="","",VLOOKUP(AN20,$J$95:$K$97,2,TRUE))</f>
        <v>#N/A</v>
      </c>
    </row>
    <row r="21" spans="2:41" ht="16.5" thickBot="1" x14ac:dyDescent="0.3">
      <c r="B21" s="1">
        <v>13</v>
      </c>
      <c r="C21" s="71" t="s">
        <v>127</v>
      </c>
      <c r="D21" s="1">
        <v>1</v>
      </c>
      <c r="E21" s="1">
        <v>1</v>
      </c>
      <c r="F21" s="1">
        <v>2</v>
      </c>
      <c r="G21" s="1">
        <v>2</v>
      </c>
      <c r="H21" s="1">
        <v>1</v>
      </c>
      <c r="I21" s="1">
        <v>2</v>
      </c>
      <c r="J21" s="66">
        <f t="shared" si="0"/>
        <v>9</v>
      </c>
      <c r="K21" s="67">
        <f t="shared" si="1"/>
        <v>1.5</v>
      </c>
      <c r="L21" s="68" t="e">
        <f>IF(D21="","",VLOOKUP(K21,$J$95:$K$97,2,TRUE))</f>
        <v>#N/A</v>
      </c>
      <c r="M21" s="1">
        <v>1</v>
      </c>
      <c r="N21" s="1">
        <v>1</v>
      </c>
      <c r="O21" s="1">
        <v>2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1</v>
      </c>
      <c r="V21" s="1">
        <v>2</v>
      </c>
      <c r="W21" s="1">
        <v>1</v>
      </c>
      <c r="X21" s="1">
        <v>2</v>
      </c>
      <c r="Y21" s="66">
        <f t="shared" si="2"/>
        <v>20</v>
      </c>
      <c r="Z21" s="67">
        <f t="shared" si="3"/>
        <v>1.6666666666666667</v>
      </c>
      <c r="AA21" s="68" t="e">
        <f>IF(K21="","",VLOOKUP(Z21,$J$95:$K$97,2,TRUE))</f>
        <v>#N/A</v>
      </c>
      <c r="AB21" s="1">
        <v>1</v>
      </c>
      <c r="AC21" s="1">
        <v>2</v>
      </c>
      <c r="AD21" s="1">
        <v>2</v>
      </c>
      <c r="AE21" s="1">
        <v>1</v>
      </c>
      <c r="AF21" s="1">
        <v>2</v>
      </c>
      <c r="AG21" s="1">
        <v>1</v>
      </c>
      <c r="AH21" s="1">
        <v>2</v>
      </c>
      <c r="AI21" s="1">
        <v>1</v>
      </c>
      <c r="AJ21" s="66">
        <f t="shared" si="4"/>
        <v>12</v>
      </c>
      <c r="AK21" s="67">
        <f t="shared" si="5"/>
        <v>1.5</v>
      </c>
      <c r="AL21" s="68" t="e">
        <f>IF(AD21="","",VLOOKUP(AK21,$J$95:$K$97,2,TRUE))</f>
        <v>#N/A</v>
      </c>
      <c r="AM21" s="69">
        <f t="shared" si="6"/>
        <v>41</v>
      </c>
      <c r="AN21" s="70">
        <f t="shared" si="7"/>
        <v>1.5769230769230769</v>
      </c>
      <c r="AO21" s="68" t="e">
        <f>IF(AG21="","",VLOOKUP(AN21,$J$95:$K$97,2,TRUE))</f>
        <v>#N/A</v>
      </c>
    </row>
    <row r="22" spans="2:41" ht="16.5" thickBot="1" x14ac:dyDescent="0.3">
      <c r="B22" s="1">
        <v>14</v>
      </c>
      <c r="C22" s="71" t="s">
        <v>122</v>
      </c>
      <c r="D22" s="1">
        <v>2</v>
      </c>
      <c r="E22" s="1">
        <v>2</v>
      </c>
      <c r="F22" s="1">
        <v>1</v>
      </c>
      <c r="G22" s="1">
        <v>2</v>
      </c>
      <c r="H22" s="1">
        <v>1</v>
      </c>
      <c r="I22" s="1">
        <v>2</v>
      </c>
      <c r="J22" s="66">
        <f t="shared" si="0"/>
        <v>10</v>
      </c>
      <c r="K22" s="67">
        <f t="shared" si="1"/>
        <v>1.6666666666666667</v>
      </c>
      <c r="L22" s="68" t="e">
        <f>IF(D22="","",VLOOKUP(K22,$J$95:$K$97,2,TRUE))</f>
        <v>#N/A</v>
      </c>
      <c r="M22" s="1">
        <v>1</v>
      </c>
      <c r="N22" s="1">
        <v>1</v>
      </c>
      <c r="O22" s="1">
        <v>1</v>
      </c>
      <c r="P22" s="1">
        <v>1</v>
      </c>
      <c r="Q22" s="1">
        <v>2</v>
      </c>
      <c r="R22" s="1">
        <v>2</v>
      </c>
      <c r="S22" s="1">
        <v>2</v>
      </c>
      <c r="T22" s="1">
        <v>2</v>
      </c>
      <c r="U22" s="1">
        <v>2</v>
      </c>
      <c r="V22" s="1">
        <v>2</v>
      </c>
      <c r="W22" s="1">
        <v>1</v>
      </c>
      <c r="X22" s="1">
        <v>1</v>
      </c>
      <c r="Y22" s="66">
        <f t="shared" si="2"/>
        <v>18</v>
      </c>
      <c r="Z22" s="67">
        <f t="shared" si="3"/>
        <v>1.5</v>
      </c>
      <c r="AA22" s="68" t="e">
        <f>IF(K22="","",VLOOKUP(Z22,$J$95:$K$97,2,TRUE))</f>
        <v>#N/A</v>
      </c>
      <c r="AB22" s="1">
        <v>2</v>
      </c>
      <c r="AC22" s="1">
        <v>2</v>
      </c>
      <c r="AD22" s="1">
        <v>1</v>
      </c>
      <c r="AE22" s="1">
        <v>2</v>
      </c>
      <c r="AF22" s="1">
        <v>1</v>
      </c>
      <c r="AG22" s="1">
        <v>2</v>
      </c>
      <c r="AH22" s="1">
        <v>2</v>
      </c>
      <c r="AI22" s="1">
        <v>1</v>
      </c>
      <c r="AJ22" s="66">
        <f t="shared" si="4"/>
        <v>13</v>
      </c>
      <c r="AK22" s="67">
        <f t="shared" si="5"/>
        <v>1.625</v>
      </c>
      <c r="AL22" s="68" t="e">
        <f>IF(AD22="","",VLOOKUP(AK22,$J$95:$K$97,2,TRUE))</f>
        <v>#N/A</v>
      </c>
      <c r="AM22" s="69">
        <f t="shared" si="6"/>
        <v>41</v>
      </c>
      <c r="AN22" s="70">
        <f t="shared" si="7"/>
        <v>1.5769230769230769</v>
      </c>
      <c r="AO22" s="68" t="e">
        <f>IF(AG22="","",VLOOKUP(AN22,$J$95:$K$97,2,TRUE))</f>
        <v>#N/A</v>
      </c>
    </row>
    <row r="23" spans="2:41" ht="32.25" thickBot="1" x14ac:dyDescent="0.3">
      <c r="B23" s="1">
        <v>15</v>
      </c>
      <c r="C23" s="71" t="s">
        <v>128</v>
      </c>
      <c r="D23" s="1">
        <v>1</v>
      </c>
      <c r="E23" s="1">
        <v>2</v>
      </c>
      <c r="F23" s="1">
        <v>2</v>
      </c>
      <c r="G23" s="1">
        <v>2</v>
      </c>
      <c r="H23" s="1">
        <v>2</v>
      </c>
      <c r="I23" s="1">
        <v>2</v>
      </c>
      <c r="J23" s="66">
        <f t="shared" si="0"/>
        <v>11</v>
      </c>
      <c r="K23" s="67">
        <f t="shared" si="1"/>
        <v>1.8333333333333333</v>
      </c>
      <c r="L23" s="68" t="e">
        <f>IF(D23="","",VLOOKUP(K23,$J$95:$K$97,2,TRUE))</f>
        <v>#N/A</v>
      </c>
      <c r="M23" s="1">
        <v>1</v>
      </c>
      <c r="N23" s="1">
        <v>1</v>
      </c>
      <c r="O23" s="1">
        <v>1</v>
      </c>
      <c r="P23" s="1">
        <v>1</v>
      </c>
      <c r="Q23" s="1">
        <v>2</v>
      </c>
      <c r="R23" s="1">
        <v>1</v>
      </c>
      <c r="S23" s="1">
        <v>2</v>
      </c>
      <c r="T23" s="1">
        <v>2</v>
      </c>
      <c r="U23" s="1">
        <v>1</v>
      </c>
      <c r="V23" s="1">
        <v>1</v>
      </c>
      <c r="W23" s="1">
        <v>1</v>
      </c>
      <c r="X23" s="1">
        <v>1</v>
      </c>
      <c r="Y23" s="66">
        <f t="shared" si="2"/>
        <v>15</v>
      </c>
      <c r="Z23" s="67">
        <f t="shared" si="3"/>
        <v>1.25</v>
      </c>
      <c r="AA23" s="68" t="e">
        <f>IF(K23="","",VLOOKUP(Z23,$J$95:$K$97,2,TRUE))</f>
        <v>#N/A</v>
      </c>
      <c r="AB23" s="1">
        <v>1</v>
      </c>
      <c r="AC23" s="1">
        <v>2</v>
      </c>
      <c r="AD23" s="1">
        <v>1</v>
      </c>
      <c r="AE23" s="1">
        <v>2</v>
      </c>
      <c r="AF23" s="1">
        <v>1</v>
      </c>
      <c r="AG23" s="1">
        <v>2</v>
      </c>
      <c r="AH23" s="1">
        <v>1</v>
      </c>
      <c r="AI23" s="1">
        <v>2</v>
      </c>
      <c r="AJ23" s="66">
        <f t="shared" si="4"/>
        <v>12</v>
      </c>
      <c r="AK23" s="67">
        <f t="shared" si="5"/>
        <v>1.5</v>
      </c>
      <c r="AL23" s="68" t="e">
        <f>IF(AD23="","",VLOOKUP(AK23,$J$95:$K$97,2,TRUE))</f>
        <v>#N/A</v>
      </c>
      <c r="AM23" s="69">
        <f t="shared" si="6"/>
        <v>38</v>
      </c>
      <c r="AN23" s="70">
        <f t="shared" si="7"/>
        <v>1.4615384615384615</v>
      </c>
      <c r="AO23" s="68" t="e">
        <f>IF(AG23="","",VLOOKUP(AN23,$J$95:$K$97,2,TRUE))</f>
        <v>#N/A</v>
      </c>
    </row>
    <row r="24" spans="2:41" ht="16.5" thickBot="1" x14ac:dyDescent="0.3">
      <c r="B24" s="1">
        <v>16</v>
      </c>
      <c r="C24" s="71" t="s">
        <v>129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1">
        <v>2</v>
      </c>
      <c r="J24" s="66">
        <f t="shared" si="0"/>
        <v>12</v>
      </c>
      <c r="K24" s="67">
        <f t="shared" si="1"/>
        <v>2</v>
      </c>
      <c r="L24" s="68" t="e">
        <f>IF(D24="","",VLOOKUP(K24,$J$95:$K$97,2,TRUE))</f>
        <v>#N/A</v>
      </c>
      <c r="M24" s="1">
        <v>2</v>
      </c>
      <c r="N24" s="1">
        <v>2</v>
      </c>
      <c r="O24" s="1">
        <v>2</v>
      </c>
      <c r="P24" s="1">
        <v>2</v>
      </c>
      <c r="Q24" s="1">
        <v>2</v>
      </c>
      <c r="R24" s="1">
        <v>2</v>
      </c>
      <c r="S24" s="1">
        <v>2</v>
      </c>
      <c r="T24" s="1">
        <v>2</v>
      </c>
      <c r="U24" s="1">
        <v>2</v>
      </c>
      <c r="V24" s="1">
        <v>2</v>
      </c>
      <c r="W24" s="1">
        <v>2</v>
      </c>
      <c r="X24" s="1">
        <v>2</v>
      </c>
      <c r="Y24" s="66">
        <f t="shared" si="2"/>
        <v>24</v>
      </c>
      <c r="Z24" s="67">
        <f t="shared" si="3"/>
        <v>2</v>
      </c>
      <c r="AA24" s="68" t="e">
        <f>IF(K24="","",VLOOKUP(Z24,$J$95:$K$97,2,TRUE))</f>
        <v>#N/A</v>
      </c>
      <c r="AB24" s="1">
        <v>2</v>
      </c>
      <c r="AC24" s="1">
        <v>2</v>
      </c>
      <c r="AD24" s="1">
        <v>2</v>
      </c>
      <c r="AE24" s="1">
        <v>2</v>
      </c>
      <c r="AF24" s="1">
        <v>2</v>
      </c>
      <c r="AG24" s="1">
        <v>2</v>
      </c>
      <c r="AH24" s="1">
        <v>2</v>
      </c>
      <c r="AI24" s="1">
        <v>2</v>
      </c>
      <c r="AJ24" s="66">
        <f t="shared" si="4"/>
        <v>16</v>
      </c>
      <c r="AK24" s="67">
        <f t="shared" si="5"/>
        <v>2</v>
      </c>
      <c r="AL24" s="68" t="e">
        <f>IF(AD24="","",VLOOKUP(AK24,$J$95:$K$97,2,TRUE))</f>
        <v>#N/A</v>
      </c>
      <c r="AM24" s="69">
        <f t="shared" si="6"/>
        <v>52</v>
      </c>
      <c r="AN24" s="70">
        <f t="shared" si="7"/>
        <v>2</v>
      </c>
      <c r="AO24" s="68" t="e">
        <f>IF(AG24="","",VLOOKUP(AN24,$J$95:$K$97,2,TRUE))</f>
        <v>#N/A</v>
      </c>
    </row>
    <row r="25" spans="2:41" ht="16.5" thickBot="1" x14ac:dyDescent="0.3">
      <c r="B25" s="1">
        <v>17</v>
      </c>
      <c r="C25" s="71" t="s">
        <v>102</v>
      </c>
      <c r="D25" s="1">
        <v>2</v>
      </c>
      <c r="E25" s="1">
        <v>1</v>
      </c>
      <c r="F25" s="1">
        <v>2</v>
      </c>
      <c r="G25" s="1">
        <v>1</v>
      </c>
      <c r="H25" s="1">
        <v>2</v>
      </c>
      <c r="I25" s="1">
        <v>2</v>
      </c>
      <c r="J25" s="66">
        <f t="shared" si="0"/>
        <v>10</v>
      </c>
      <c r="K25" s="67">
        <f t="shared" si="1"/>
        <v>1.6666666666666667</v>
      </c>
      <c r="L25" s="68" t="e">
        <f>IF(D25="","",VLOOKUP(K25,$J$95:$K$97,2,TRUE))</f>
        <v>#N/A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1">
        <v>2</v>
      </c>
      <c r="S25" s="1">
        <v>2</v>
      </c>
      <c r="T25" s="1">
        <v>2</v>
      </c>
      <c r="U25" s="1">
        <v>2</v>
      </c>
      <c r="V25" s="1">
        <v>2</v>
      </c>
      <c r="W25" s="1">
        <v>2</v>
      </c>
      <c r="X25" s="1">
        <v>2</v>
      </c>
      <c r="Y25" s="66">
        <f t="shared" si="2"/>
        <v>24</v>
      </c>
      <c r="Z25" s="67">
        <f t="shared" si="3"/>
        <v>2</v>
      </c>
      <c r="AA25" s="68" t="e">
        <f>IF(K25="","",VLOOKUP(Z25,$J$95:$K$97,2,TRUE))</f>
        <v>#N/A</v>
      </c>
      <c r="AB25" s="1">
        <v>2</v>
      </c>
      <c r="AC25" s="1">
        <v>2</v>
      </c>
      <c r="AD25" s="1">
        <v>2</v>
      </c>
      <c r="AE25" s="1">
        <v>2</v>
      </c>
      <c r="AF25" s="1">
        <v>2</v>
      </c>
      <c r="AG25" s="1">
        <v>2</v>
      </c>
      <c r="AH25" s="1">
        <v>2</v>
      </c>
      <c r="AI25" s="1">
        <v>2</v>
      </c>
      <c r="AJ25" s="66">
        <f t="shared" si="4"/>
        <v>16</v>
      </c>
      <c r="AK25" s="67">
        <f t="shared" si="5"/>
        <v>2</v>
      </c>
      <c r="AL25" s="68" t="e">
        <f>IF(AD25="","",VLOOKUP(AK25,$J$95:$K$97,2,TRUE))</f>
        <v>#N/A</v>
      </c>
      <c r="AM25" s="69">
        <f t="shared" si="6"/>
        <v>50</v>
      </c>
      <c r="AN25" s="70">
        <f t="shared" si="7"/>
        <v>1.9230769230769231</v>
      </c>
      <c r="AO25" s="68" t="e">
        <f>IF(AG25="","",VLOOKUP(AN25,$J$95:$K$97,2,TRUE))</f>
        <v>#N/A</v>
      </c>
    </row>
    <row r="26" spans="2:41" ht="16.5" thickBot="1" x14ac:dyDescent="0.3">
      <c r="B26" s="1">
        <v>18</v>
      </c>
      <c r="C26" s="71" t="s">
        <v>100</v>
      </c>
      <c r="D26" s="1">
        <v>2</v>
      </c>
      <c r="E26" s="1">
        <v>2</v>
      </c>
      <c r="F26" s="1">
        <v>2</v>
      </c>
      <c r="G26" s="1">
        <v>1</v>
      </c>
      <c r="H26" s="1">
        <v>2</v>
      </c>
      <c r="I26" s="1">
        <v>1</v>
      </c>
      <c r="J26" s="66">
        <f t="shared" si="0"/>
        <v>10</v>
      </c>
      <c r="K26" s="67">
        <f t="shared" si="1"/>
        <v>1.6666666666666667</v>
      </c>
      <c r="L26" s="68" t="e">
        <f>IF(D26="","",VLOOKUP(K26,$J$95:$K$97,2,TRUE))</f>
        <v>#N/A</v>
      </c>
      <c r="M26" s="1">
        <v>2</v>
      </c>
      <c r="N26" s="1">
        <v>2</v>
      </c>
      <c r="O26" s="1">
        <v>2</v>
      </c>
      <c r="P26" s="1">
        <v>2</v>
      </c>
      <c r="Q26" s="1">
        <v>2</v>
      </c>
      <c r="R26" s="1">
        <v>2</v>
      </c>
      <c r="S26" s="1">
        <v>2</v>
      </c>
      <c r="T26" s="1">
        <v>2</v>
      </c>
      <c r="U26" s="1">
        <v>2</v>
      </c>
      <c r="V26" s="1">
        <v>2</v>
      </c>
      <c r="W26" s="1">
        <v>2</v>
      </c>
      <c r="X26" s="1">
        <v>2</v>
      </c>
      <c r="Y26" s="66">
        <f t="shared" si="2"/>
        <v>24</v>
      </c>
      <c r="Z26" s="67">
        <f t="shared" si="3"/>
        <v>2</v>
      </c>
      <c r="AA26" s="68" t="e">
        <f>IF(K26="","",VLOOKUP(Z26,$J$95:$K$97,2,TRUE))</f>
        <v>#N/A</v>
      </c>
      <c r="AB26" s="1">
        <v>2</v>
      </c>
      <c r="AC26" s="1">
        <v>2</v>
      </c>
      <c r="AD26" s="1">
        <v>2</v>
      </c>
      <c r="AE26" s="1">
        <v>2</v>
      </c>
      <c r="AF26" s="1">
        <v>2</v>
      </c>
      <c r="AG26" s="1">
        <v>2</v>
      </c>
      <c r="AH26" s="1">
        <v>2</v>
      </c>
      <c r="AI26" s="1">
        <v>2</v>
      </c>
      <c r="AJ26" s="66">
        <f t="shared" si="4"/>
        <v>16</v>
      </c>
      <c r="AK26" s="67">
        <f t="shared" si="5"/>
        <v>2</v>
      </c>
      <c r="AL26" s="68" t="e">
        <f>IF(AD26="","",VLOOKUP(AK26,$J$95:$K$97,2,TRUE))</f>
        <v>#N/A</v>
      </c>
      <c r="AM26" s="69">
        <f t="shared" si="6"/>
        <v>50</v>
      </c>
      <c r="AN26" s="70">
        <f t="shared" si="7"/>
        <v>1.9230769230769231</v>
      </c>
      <c r="AO26" s="68" t="e">
        <f>IF(AG26="","",VLOOKUP(AN26,$J$95:$K$97,2,TRUE))</f>
        <v>#N/A</v>
      </c>
    </row>
    <row r="27" spans="2:41" ht="16.5" thickBot="1" x14ac:dyDescent="0.3">
      <c r="B27" s="1">
        <v>19</v>
      </c>
      <c r="C27" s="71" t="s">
        <v>108</v>
      </c>
      <c r="D27" s="1">
        <v>2</v>
      </c>
      <c r="E27" s="1">
        <v>2</v>
      </c>
      <c r="F27" s="1">
        <v>1</v>
      </c>
      <c r="G27" s="1">
        <v>1</v>
      </c>
      <c r="H27" s="1">
        <v>1</v>
      </c>
      <c r="I27" s="1">
        <v>1</v>
      </c>
      <c r="J27" s="66">
        <f t="shared" si="0"/>
        <v>8</v>
      </c>
      <c r="K27" s="67">
        <f t="shared" si="1"/>
        <v>1.3333333333333333</v>
      </c>
      <c r="L27" s="68" t="e">
        <f>IF(D27="","",VLOOKUP(K27,$J$95:$K$97,2,TRUE))</f>
        <v>#N/A</v>
      </c>
      <c r="M27" s="1">
        <v>2</v>
      </c>
      <c r="N27" s="1">
        <v>2</v>
      </c>
      <c r="O27" s="1">
        <v>2</v>
      </c>
      <c r="P27" s="1">
        <v>2</v>
      </c>
      <c r="Q27" s="1">
        <v>2</v>
      </c>
      <c r="R27" s="1">
        <v>2</v>
      </c>
      <c r="S27" s="1">
        <v>2</v>
      </c>
      <c r="T27" s="1">
        <v>2</v>
      </c>
      <c r="U27" s="1">
        <v>2</v>
      </c>
      <c r="V27" s="1">
        <v>2</v>
      </c>
      <c r="W27" s="1">
        <v>2</v>
      </c>
      <c r="X27" s="1">
        <v>2</v>
      </c>
      <c r="Y27" s="66">
        <f t="shared" si="2"/>
        <v>24</v>
      </c>
      <c r="Z27" s="67">
        <f t="shared" si="3"/>
        <v>2</v>
      </c>
      <c r="AA27" s="68" t="e">
        <f>IF(K27="","",VLOOKUP(Z27,$J$95:$K$97,2,TRUE))</f>
        <v>#N/A</v>
      </c>
      <c r="AB27" s="1">
        <v>2</v>
      </c>
      <c r="AC27" s="1">
        <v>2</v>
      </c>
      <c r="AD27" s="1">
        <v>2</v>
      </c>
      <c r="AE27" s="1">
        <v>2</v>
      </c>
      <c r="AF27" s="1">
        <v>2</v>
      </c>
      <c r="AG27" s="1">
        <v>2</v>
      </c>
      <c r="AH27" s="1">
        <v>2</v>
      </c>
      <c r="AI27" s="1">
        <v>2</v>
      </c>
      <c r="AJ27" s="66">
        <f t="shared" si="4"/>
        <v>16</v>
      </c>
      <c r="AK27" s="67">
        <f t="shared" si="5"/>
        <v>2</v>
      </c>
      <c r="AL27" s="68" t="e">
        <f>IF(AD27="","",VLOOKUP(AK27,$J$95:$K$97,2,TRUE))</f>
        <v>#N/A</v>
      </c>
      <c r="AM27" s="69">
        <f t="shared" si="6"/>
        <v>48</v>
      </c>
      <c r="AN27" s="70">
        <f t="shared" si="7"/>
        <v>1.8461538461538463</v>
      </c>
      <c r="AO27" s="68" t="e">
        <f>IF(AG27="","",VLOOKUP(AN27,$J$95:$K$97,2,TRUE))</f>
        <v>#N/A</v>
      </c>
    </row>
    <row r="28" spans="2:41" ht="16.5" thickBot="1" x14ac:dyDescent="0.3">
      <c r="B28" s="1">
        <v>20</v>
      </c>
      <c r="C28" s="71" t="s">
        <v>104</v>
      </c>
      <c r="D28" s="1">
        <v>2</v>
      </c>
      <c r="E28" s="1">
        <v>2</v>
      </c>
      <c r="F28" s="1">
        <v>1</v>
      </c>
      <c r="G28" s="1">
        <v>1</v>
      </c>
      <c r="H28" s="1">
        <v>1</v>
      </c>
      <c r="I28" s="1">
        <v>2</v>
      </c>
      <c r="J28" s="66">
        <f t="shared" si="0"/>
        <v>9</v>
      </c>
      <c r="K28" s="67">
        <f t="shared" si="1"/>
        <v>1.5</v>
      </c>
      <c r="L28" s="68" t="e">
        <f>IF(D28="","",VLOOKUP(K28,$J$95:$K$97,2,TRUE))</f>
        <v>#N/A</v>
      </c>
      <c r="M28" s="1">
        <v>2</v>
      </c>
      <c r="N28" s="1">
        <v>2</v>
      </c>
      <c r="O28" s="1">
        <v>2</v>
      </c>
      <c r="P28" s="1">
        <v>2</v>
      </c>
      <c r="Q28" s="1">
        <v>2</v>
      </c>
      <c r="R28" s="1">
        <v>2</v>
      </c>
      <c r="S28" s="1">
        <v>2</v>
      </c>
      <c r="T28" s="1">
        <v>2</v>
      </c>
      <c r="U28" s="1">
        <v>2</v>
      </c>
      <c r="V28" s="1">
        <v>2</v>
      </c>
      <c r="W28" s="1">
        <v>2</v>
      </c>
      <c r="X28" s="1">
        <v>2</v>
      </c>
      <c r="Y28" s="66">
        <f t="shared" si="2"/>
        <v>24</v>
      </c>
      <c r="Z28" s="67">
        <f t="shared" si="3"/>
        <v>2</v>
      </c>
      <c r="AA28" s="68" t="e">
        <f>IF(K28="","",VLOOKUP(Z28,$J$95:$K$97,2,TRUE))</f>
        <v>#N/A</v>
      </c>
      <c r="AB28" s="1">
        <v>2</v>
      </c>
      <c r="AC28" s="1">
        <v>2</v>
      </c>
      <c r="AD28" s="1">
        <v>2</v>
      </c>
      <c r="AE28" s="1">
        <v>2</v>
      </c>
      <c r="AF28" s="1">
        <v>2</v>
      </c>
      <c r="AG28" s="1">
        <v>2</v>
      </c>
      <c r="AH28" s="1">
        <v>2</v>
      </c>
      <c r="AI28" s="1">
        <v>2</v>
      </c>
      <c r="AJ28" s="66">
        <f t="shared" si="4"/>
        <v>16</v>
      </c>
      <c r="AK28" s="67">
        <f t="shared" si="5"/>
        <v>2</v>
      </c>
      <c r="AL28" s="68" t="e">
        <f>IF(AD28="","",VLOOKUP(AK28,$J$95:$K$97,2,TRUE))</f>
        <v>#N/A</v>
      </c>
      <c r="AM28" s="69">
        <f t="shared" si="6"/>
        <v>49</v>
      </c>
      <c r="AN28" s="70">
        <f t="shared" si="7"/>
        <v>1.8846153846153846</v>
      </c>
      <c r="AO28" s="68" t="e">
        <f>IF(AG28="","",VLOOKUP(AN28,$J$95:$K$97,2,TRUE))</f>
        <v>#N/A</v>
      </c>
    </row>
    <row r="29" spans="2:41" ht="16.5" thickBot="1" x14ac:dyDescent="0.3">
      <c r="B29" s="1">
        <v>21</v>
      </c>
      <c r="C29" s="71" t="s">
        <v>130</v>
      </c>
      <c r="D29" s="1">
        <v>2</v>
      </c>
      <c r="E29" s="1">
        <v>2</v>
      </c>
      <c r="F29" s="1">
        <v>2</v>
      </c>
      <c r="G29" s="1">
        <v>2</v>
      </c>
      <c r="H29" s="1">
        <v>2</v>
      </c>
      <c r="I29" s="1">
        <v>2</v>
      </c>
      <c r="J29" s="66">
        <f t="shared" si="0"/>
        <v>12</v>
      </c>
      <c r="K29" s="67">
        <f t="shared" si="1"/>
        <v>2</v>
      </c>
      <c r="L29" s="68" t="e">
        <f>IF(D29="","",VLOOKUP(K29,$J$95:$K$97,2,TRUE))</f>
        <v>#N/A</v>
      </c>
      <c r="M29" s="1">
        <v>2</v>
      </c>
      <c r="N29" s="1">
        <v>2</v>
      </c>
      <c r="O29" s="1">
        <v>2</v>
      </c>
      <c r="P29" s="1">
        <v>2</v>
      </c>
      <c r="Q29" s="1">
        <v>2</v>
      </c>
      <c r="R29" s="1">
        <v>2</v>
      </c>
      <c r="S29" s="1">
        <v>2</v>
      </c>
      <c r="T29" s="1">
        <v>2</v>
      </c>
      <c r="U29" s="1">
        <v>2</v>
      </c>
      <c r="V29" s="1">
        <v>2</v>
      </c>
      <c r="W29" s="1">
        <v>2</v>
      </c>
      <c r="X29" s="1">
        <v>2</v>
      </c>
      <c r="Y29" s="66">
        <f t="shared" si="2"/>
        <v>24</v>
      </c>
      <c r="Z29" s="67">
        <f t="shared" si="3"/>
        <v>2</v>
      </c>
      <c r="AA29" s="68" t="e">
        <f>IF(K29="","",VLOOKUP(Z29,$J$95:$K$97,2,TRUE))</f>
        <v>#N/A</v>
      </c>
      <c r="AB29" s="1">
        <v>2</v>
      </c>
      <c r="AC29" s="1">
        <v>2</v>
      </c>
      <c r="AD29" s="1">
        <v>2</v>
      </c>
      <c r="AE29" s="1">
        <v>2</v>
      </c>
      <c r="AF29" s="1">
        <v>2</v>
      </c>
      <c r="AG29" s="1">
        <v>2</v>
      </c>
      <c r="AH29" s="1">
        <v>2</v>
      </c>
      <c r="AI29" s="1">
        <v>2</v>
      </c>
      <c r="AJ29" s="66">
        <f t="shared" si="4"/>
        <v>16</v>
      </c>
      <c r="AK29" s="67">
        <f t="shared" si="5"/>
        <v>2</v>
      </c>
      <c r="AL29" s="68" t="e">
        <f>IF(AD29="","",VLOOKUP(AK29,$J$95:$K$97,2,TRUE))</f>
        <v>#N/A</v>
      </c>
      <c r="AM29" s="69">
        <f t="shared" si="6"/>
        <v>52</v>
      </c>
      <c r="AN29" s="70">
        <f t="shared" si="7"/>
        <v>2</v>
      </c>
      <c r="AO29" s="68" t="e">
        <f>IF(AG29="","",VLOOKUP(AN29,$J$95:$K$97,2,TRUE))</f>
        <v>#N/A</v>
      </c>
    </row>
    <row r="30" spans="2:41" x14ac:dyDescent="0.25">
      <c r="B30" s="1">
        <v>22</v>
      </c>
      <c r="C30" s="1" t="s">
        <v>114</v>
      </c>
      <c r="D30" s="1">
        <v>2</v>
      </c>
      <c r="E30" s="1">
        <v>2</v>
      </c>
      <c r="F30" s="1">
        <v>1</v>
      </c>
      <c r="G30" s="1">
        <v>1</v>
      </c>
      <c r="H30" s="1">
        <v>1</v>
      </c>
      <c r="I30" s="1">
        <v>2</v>
      </c>
      <c r="J30" s="66">
        <f t="shared" si="0"/>
        <v>9</v>
      </c>
      <c r="K30" s="67">
        <f t="shared" si="1"/>
        <v>1.5</v>
      </c>
      <c r="L30" s="68" t="e">
        <f>IF(D30="","",VLOOKUP(K30,$J$95:$K$97,2,TRUE))</f>
        <v>#N/A</v>
      </c>
      <c r="M30" s="1">
        <v>2</v>
      </c>
      <c r="N30" s="1">
        <v>2</v>
      </c>
      <c r="O30" s="1">
        <v>2</v>
      </c>
      <c r="P30" s="1">
        <v>2</v>
      </c>
      <c r="Q30" s="1">
        <v>2</v>
      </c>
      <c r="R30" s="1">
        <v>2</v>
      </c>
      <c r="S30" s="1">
        <v>2</v>
      </c>
      <c r="T30" s="1">
        <v>2</v>
      </c>
      <c r="U30" s="1">
        <v>2</v>
      </c>
      <c r="V30" s="1">
        <v>2</v>
      </c>
      <c r="W30" s="1">
        <v>2</v>
      </c>
      <c r="X30" s="1">
        <v>2</v>
      </c>
      <c r="Y30" s="66">
        <f t="shared" si="2"/>
        <v>24</v>
      </c>
      <c r="Z30" s="67">
        <f t="shared" si="3"/>
        <v>2</v>
      </c>
      <c r="AA30" s="68" t="e">
        <f>IF(K30="","",VLOOKUP(Z30,$J$95:$K$97,2,TRUE))</f>
        <v>#N/A</v>
      </c>
      <c r="AB30" s="1">
        <v>2</v>
      </c>
      <c r="AC30" s="1">
        <v>2</v>
      </c>
      <c r="AD30" s="1">
        <v>2</v>
      </c>
      <c r="AE30" s="1">
        <v>2</v>
      </c>
      <c r="AF30" s="1">
        <v>2</v>
      </c>
      <c r="AG30" s="1">
        <v>2</v>
      </c>
      <c r="AH30" s="1">
        <v>2</v>
      </c>
      <c r="AI30" s="1">
        <v>2</v>
      </c>
      <c r="AJ30" s="66">
        <f t="shared" si="4"/>
        <v>16</v>
      </c>
      <c r="AK30" s="67">
        <f t="shared" si="5"/>
        <v>2</v>
      </c>
      <c r="AL30" s="68" t="e">
        <f>IF(AD30="","",VLOOKUP(AK30,$J$95:$K$97,2,TRUE))</f>
        <v>#N/A</v>
      </c>
      <c r="AM30" s="69">
        <f t="shared" si="6"/>
        <v>49</v>
      </c>
      <c r="AN30" s="70">
        <f t="shared" si="7"/>
        <v>1.8846153846153846</v>
      </c>
      <c r="AO30" s="68" t="e">
        <f>IF(AG30="","",VLOOKUP(AN30,$J$95:$K$97,2,TRUE))</f>
        <v>#N/A</v>
      </c>
    </row>
    <row r="31" spans="2:41" x14ac:dyDescent="0.25">
      <c r="B31" s="1">
        <v>23</v>
      </c>
      <c r="C31" s="1" t="s">
        <v>116</v>
      </c>
      <c r="D31" s="1">
        <v>1</v>
      </c>
      <c r="E31" s="1">
        <v>2</v>
      </c>
      <c r="F31" s="1">
        <v>1</v>
      </c>
      <c r="G31" s="1">
        <v>2</v>
      </c>
      <c r="H31" s="1">
        <v>1</v>
      </c>
      <c r="I31" s="1">
        <v>2</v>
      </c>
      <c r="J31" s="66">
        <f t="shared" si="0"/>
        <v>9</v>
      </c>
      <c r="K31" s="67">
        <f t="shared" si="1"/>
        <v>1.5</v>
      </c>
      <c r="L31" s="68" t="e">
        <f>IF(D31="","",VLOOKUP(K31,$J$95:$K$97,2,TRUE))</f>
        <v>#N/A</v>
      </c>
      <c r="M31" s="1">
        <v>2</v>
      </c>
      <c r="N31" s="1">
        <v>1</v>
      </c>
      <c r="O31" s="1">
        <v>2</v>
      </c>
      <c r="P31" s="1">
        <v>1</v>
      </c>
      <c r="Q31" s="1">
        <v>2</v>
      </c>
      <c r="R31" s="1">
        <v>1</v>
      </c>
      <c r="S31" s="1">
        <v>2</v>
      </c>
      <c r="T31" s="1">
        <v>1</v>
      </c>
      <c r="U31" s="1">
        <v>2</v>
      </c>
      <c r="V31" s="1">
        <v>2</v>
      </c>
      <c r="W31" s="1">
        <v>2</v>
      </c>
      <c r="X31" s="1">
        <v>2</v>
      </c>
      <c r="Y31" s="66">
        <f t="shared" si="2"/>
        <v>20</v>
      </c>
      <c r="Z31" s="67">
        <f t="shared" si="3"/>
        <v>1.6666666666666667</v>
      </c>
      <c r="AA31" s="68" t="e">
        <f>IF(K31="","",VLOOKUP(Z31,$J$95:$K$97,2,TRUE))</f>
        <v>#N/A</v>
      </c>
      <c r="AB31" s="1">
        <v>1</v>
      </c>
      <c r="AC31" s="1">
        <v>2</v>
      </c>
      <c r="AD31" s="1">
        <v>1</v>
      </c>
      <c r="AE31" s="1">
        <v>2</v>
      </c>
      <c r="AF31" s="1">
        <v>1</v>
      </c>
      <c r="AG31" s="1">
        <v>2</v>
      </c>
      <c r="AH31" s="1">
        <v>1</v>
      </c>
      <c r="AI31" s="1">
        <v>2</v>
      </c>
      <c r="AJ31" s="66">
        <f t="shared" si="4"/>
        <v>12</v>
      </c>
      <c r="AK31" s="67">
        <f t="shared" si="5"/>
        <v>1.5</v>
      </c>
      <c r="AL31" s="68" t="e">
        <f>IF(AD31="","",VLOOKUP(AK31,$J$95:$K$97,2,TRUE))</f>
        <v>#N/A</v>
      </c>
      <c r="AM31" s="69">
        <f t="shared" si="6"/>
        <v>41</v>
      </c>
      <c r="AN31" s="70">
        <f t="shared" si="7"/>
        <v>1.5769230769230769</v>
      </c>
      <c r="AO31" s="68" t="e">
        <f>IF(AG31="","",VLOOKUP(AN31,$J$95:$K$97,2,TRUE))</f>
        <v>#N/A</v>
      </c>
    </row>
    <row r="32" spans="2:41" x14ac:dyDescent="0.25">
      <c r="B32" s="1">
        <v>24</v>
      </c>
      <c r="C32" s="1" t="s">
        <v>117</v>
      </c>
      <c r="D32" s="1">
        <v>2</v>
      </c>
      <c r="E32" s="1">
        <v>2</v>
      </c>
      <c r="F32" s="1">
        <v>1</v>
      </c>
      <c r="G32" s="1">
        <v>1</v>
      </c>
      <c r="H32" s="1">
        <v>1</v>
      </c>
      <c r="I32" s="1">
        <v>1</v>
      </c>
      <c r="J32" s="66">
        <f t="shared" si="0"/>
        <v>8</v>
      </c>
      <c r="K32" s="67">
        <f t="shared" si="1"/>
        <v>1.3333333333333333</v>
      </c>
      <c r="L32" s="68" t="e">
        <f>IF(D32="","",VLOOKUP(K32,$J$95:$K$97,2,TRUE))</f>
        <v>#N/A</v>
      </c>
      <c r="M32" s="1">
        <v>1</v>
      </c>
      <c r="N32" s="1">
        <v>1</v>
      </c>
      <c r="O32" s="1">
        <v>2</v>
      </c>
      <c r="P32" s="1">
        <v>2</v>
      </c>
      <c r="Q32" s="1">
        <v>2</v>
      </c>
      <c r="R32" s="1">
        <v>1</v>
      </c>
      <c r="S32" s="1">
        <v>2</v>
      </c>
      <c r="T32" s="1">
        <v>1</v>
      </c>
      <c r="U32" s="1">
        <v>2</v>
      </c>
      <c r="V32" s="1">
        <v>1</v>
      </c>
      <c r="W32" s="1">
        <v>2</v>
      </c>
      <c r="X32" s="1">
        <v>2</v>
      </c>
      <c r="Y32" s="66">
        <f t="shared" si="2"/>
        <v>19</v>
      </c>
      <c r="Z32" s="67">
        <f t="shared" si="3"/>
        <v>1.5833333333333333</v>
      </c>
      <c r="AA32" s="68" t="e">
        <f>IF(K32="","",VLOOKUP(Z32,$J$95:$K$97,2,TRUE))</f>
        <v>#N/A</v>
      </c>
      <c r="AB32" s="1">
        <v>1</v>
      </c>
      <c r="AC32" s="1">
        <v>2</v>
      </c>
      <c r="AD32" s="1">
        <v>1</v>
      </c>
      <c r="AE32" s="1">
        <v>2</v>
      </c>
      <c r="AF32" s="1">
        <v>1</v>
      </c>
      <c r="AG32" s="1">
        <v>2</v>
      </c>
      <c r="AH32" s="1">
        <v>1</v>
      </c>
      <c r="AI32" s="1">
        <v>2</v>
      </c>
      <c r="AJ32" s="66">
        <f t="shared" si="4"/>
        <v>12</v>
      </c>
      <c r="AK32" s="67">
        <f t="shared" si="5"/>
        <v>1.5</v>
      </c>
      <c r="AL32" s="68" t="e">
        <f>IF(AD32="","",VLOOKUP(AK32,$J$95:$K$97,2,TRUE))</f>
        <v>#N/A</v>
      </c>
      <c r="AM32" s="69">
        <f t="shared" si="6"/>
        <v>39</v>
      </c>
      <c r="AN32" s="70">
        <f t="shared" si="7"/>
        <v>1.5</v>
      </c>
      <c r="AO32" s="68" t="e">
        <f>IF(AG32="","",VLOOKUP(AN32,$J$95:$K$97,2,TRUE))</f>
        <v>#N/A</v>
      </c>
    </row>
    <row r="33" spans="2:41" x14ac:dyDescent="0.25">
      <c r="B33" s="1">
        <v>25</v>
      </c>
      <c r="C33" s="1" t="s">
        <v>106</v>
      </c>
      <c r="D33" s="1">
        <v>2</v>
      </c>
      <c r="E33" s="1">
        <v>2</v>
      </c>
      <c r="F33" s="1">
        <v>2</v>
      </c>
      <c r="G33" s="1">
        <v>1</v>
      </c>
      <c r="H33" s="1">
        <v>1</v>
      </c>
      <c r="I33" s="1">
        <v>1</v>
      </c>
      <c r="J33" s="66">
        <f t="shared" si="0"/>
        <v>9</v>
      </c>
      <c r="K33" s="67">
        <f t="shared" si="1"/>
        <v>1.5</v>
      </c>
      <c r="L33" s="68" t="e">
        <f>IF(D33="","",VLOOKUP(K33,$J$95:$K$97,2,TRUE))</f>
        <v>#N/A</v>
      </c>
      <c r="M33" s="1">
        <v>1</v>
      </c>
      <c r="N33" s="1">
        <v>2</v>
      </c>
      <c r="O33" s="1">
        <v>2</v>
      </c>
      <c r="P33" s="1">
        <v>2</v>
      </c>
      <c r="Q33" s="1">
        <v>2</v>
      </c>
      <c r="R33" s="1">
        <v>2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66">
        <v>17</v>
      </c>
      <c r="Z33" s="67">
        <v>1</v>
      </c>
      <c r="AA33" s="68" t="s">
        <v>171</v>
      </c>
      <c r="AB33" s="1">
        <v>1</v>
      </c>
      <c r="AC33" s="1">
        <v>2</v>
      </c>
      <c r="AD33" s="1">
        <v>2</v>
      </c>
      <c r="AE33" s="1">
        <v>2</v>
      </c>
      <c r="AF33" s="1">
        <v>2</v>
      </c>
      <c r="AG33" s="1">
        <v>2</v>
      </c>
      <c r="AH33" s="1">
        <v>2</v>
      </c>
      <c r="AI33" s="1">
        <v>2</v>
      </c>
      <c r="AJ33" s="66">
        <f t="shared" si="4"/>
        <v>15</v>
      </c>
      <c r="AK33" s="67">
        <f t="shared" si="5"/>
        <v>1.875</v>
      </c>
      <c r="AL33" s="68" t="e">
        <f>IF(AD33="","",VLOOKUP(AK33,$J$95:$K$97,2,TRUE))</f>
        <v>#N/A</v>
      </c>
      <c r="AM33" s="69">
        <v>41</v>
      </c>
      <c r="AN33" s="70">
        <v>1.5769</v>
      </c>
      <c r="AO33" s="68" t="s">
        <v>171</v>
      </c>
    </row>
    <row r="34" spans="2:41" x14ac:dyDescent="0.25">
      <c r="B34" s="43"/>
      <c r="C34" s="43"/>
      <c r="D34" s="48"/>
      <c r="E34" s="40"/>
      <c r="F34" s="40"/>
      <c r="G34" s="40"/>
      <c r="H34" s="40"/>
      <c r="I34" s="40"/>
      <c r="J34" s="41"/>
      <c r="K34" s="1" t="s">
        <v>10</v>
      </c>
      <c r="L34" s="11" t="s">
        <v>6</v>
      </c>
      <c r="M34" s="48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1"/>
      <c r="Z34" s="1" t="s">
        <v>10</v>
      </c>
      <c r="AA34" s="11" t="s">
        <v>6</v>
      </c>
      <c r="AB34" s="48"/>
      <c r="AC34" s="40"/>
      <c r="AD34" s="40"/>
      <c r="AE34" s="40"/>
      <c r="AF34" s="40"/>
      <c r="AG34" s="40"/>
      <c r="AH34" s="40"/>
      <c r="AI34" s="40"/>
      <c r="AJ34" s="41"/>
      <c r="AK34" s="1" t="s">
        <v>10</v>
      </c>
      <c r="AL34" s="11" t="s">
        <v>6</v>
      </c>
      <c r="AM34" s="2"/>
      <c r="AN34" s="2"/>
      <c r="AO34" s="2"/>
    </row>
    <row r="35" spans="2:41" x14ac:dyDescent="0.25">
      <c r="B35" s="44"/>
      <c r="C35" s="44"/>
      <c r="D35" s="48" t="s">
        <v>172</v>
      </c>
      <c r="E35" s="40"/>
      <c r="F35" s="40"/>
      <c r="G35" s="40"/>
      <c r="H35" s="40"/>
      <c r="I35" s="40"/>
      <c r="J35" s="41"/>
      <c r="K35" s="27">
        <f>COUNTA(C9:C33)</f>
        <v>25</v>
      </c>
      <c r="L35" s="27">
        <v>100</v>
      </c>
      <c r="M35" s="48" t="s">
        <v>172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  <c r="Z35" s="27">
        <f>COUNTA(C9:C33)</f>
        <v>25</v>
      </c>
      <c r="AA35" s="27">
        <v>100</v>
      </c>
      <c r="AB35" s="48" t="s">
        <v>172</v>
      </c>
      <c r="AC35" s="40"/>
      <c r="AD35" s="40"/>
      <c r="AE35" s="40"/>
      <c r="AF35" s="40"/>
      <c r="AG35" s="40"/>
      <c r="AH35" s="40"/>
      <c r="AI35" s="40"/>
      <c r="AJ35" s="41"/>
      <c r="AK35" s="27">
        <f>COUNTA(C9:C33)</f>
        <v>25</v>
      </c>
      <c r="AL35" s="27">
        <v>100</v>
      </c>
      <c r="AM35" s="2"/>
      <c r="AN35" s="2"/>
      <c r="AO35" s="2"/>
    </row>
    <row r="36" spans="2:41" x14ac:dyDescent="0.25">
      <c r="B36" s="44"/>
      <c r="C36" s="44"/>
      <c r="D36" s="48" t="s">
        <v>18</v>
      </c>
      <c r="E36" s="40"/>
      <c r="F36" s="40"/>
      <c r="G36" s="40"/>
      <c r="H36" s="40"/>
      <c r="I36" s="40"/>
      <c r="J36" s="41"/>
      <c r="K36" s="12">
        <f>COUNTIF(L9:L33,"І ур")</f>
        <v>0</v>
      </c>
      <c r="L36" s="72">
        <f>(K36/K35)*100</f>
        <v>0</v>
      </c>
      <c r="M36" s="48" t="s">
        <v>18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1"/>
      <c r="Z36" s="12">
        <v>14</v>
      </c>
      <c r="AA36" s="72">
        <f>(Z36/Z35)*100</f>
        <v>56.000000000000007</v>
      </c>
      <c r="AB36" s="48" t="s">
        <v>18</v>
      </c>
      <c r="AC36" s="40"/>
      <c r="AD36" s="40"/>
      <c r="AE36" s="40"/>
      <c r="AF36" s="40"/>
      <c r="AG36" s="40"/>
      <c r="AH36" s="40"/>
      <c r="AI36" s="40"/>
      <c r="AJ36" s="41"/>
      <c r="AK36" s="12">
        <f>COUNTIF(AL9:AL33,"І ур")</f>
        <v>0</v>
      </c>
      <c r="AL36" s="72">
        <f>(AK36/AK35)*100</f>
        <v>0</v>
      </c>
      <c r="AM36" s="2"/>
      <c r="AN36" s="2"/>
      <c r="AO36" s="2"/>
    </row>
    <row r="37" spans="2:41" x14ac:dyDescent="0.25">
      <c r="B37" s="44"/>
      <c r="C37" s="44"/>
      <c r="D37" s="48" t="s">
        <v>19</v>
      </c>
      <c r="E37" s="40"/>
      <c r="F37" s="40"/>
      <c r="G37" s="40"/>
      <c r="H37" s="40"/>
      <c r="I37" s="40"/>
      <c r="J37" s="41"/>
      <c r="K37" s="12">
        <f>COUNTIF(L9:L33,"ІІ ур")</f>
        <v>0</v>
      </c>
      <c r="L37" s="72">
        <f>(K37/K35)*100</f>
        <v>0</v>
      </c>
      <c r="M37" s="48" t="s">
        <v>19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1"/>
      <c r="Z37" s="12">
        <v>13</v>
      </c>
      <c r="AA37" s="72">
        <f>(Z37/Z35)*100</f>
        <v>52</v>
      </c>
      <c r="AB37" s="48" t="s">
        <v>19</v>
      </c>
      <c r="AC37" s="40"/>
      <c r="AD37" s="40"/>
      <c r="AE37" s="40"/>
      <c r="AF37" s="40"/>
      <c r="AG37" s="40"/>
      <c r="AH37" s="40"/>
      <c r="AI37" s="40"/>
      <c r="AJ37" s="41"/>
      <c r="AK37" s="12">
        <f>COUNTIF(AL9:AL33,"ІІ ур")</f>
        <v>0</v>
      </c>
      <c r="AL37" s="72">
        <f>(AK37/AK35)*100</f>
        <v>0</v>
      </c>
      <c r="AM37" s="2"/>
      <c r="AN37" s="2"/>
      <c r="AO37" s="2"/>
    </row>
    <row r="38" spans="2:41" x14ac:dyDescent="0.25">
      <c r="B38" s="44"/>
      <c r="C38" s="44"/>
      <c r="D38" s="48" t="s">
        <v>20</v>
      </c>
      <c r="E38" s="40"/>
      <c r="F38" s="40"/>
      <c r="G38" s="40"/>
      <c r="H38" s="40"/>
      <c r="I38" s="40"/>
      <c r="J38" s="41"/>
      <c r="K38" s="12">
        <f>COUNTIF(L9:L33,"ІІІ ур")</f>
        <v>0</v>
      </c>
      <c r="L38" s="3">
        <f>(K38/K35)*100</f>
        <v>0</v>
      </c>
      <c r="M38" s="48" t="s">
        <v>20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  <c r="Z38" s="12">
        <f>COUNTIF(AA9:AA33,"ІІІ ур")</f>
        <v>0</v>
      </c>
      <c r="AA38" s="3">
        <f>(Z38/Z35)*100</f>
        <v>0</v>
      </c>
      <c r="AB38" s="48" t="s">
        <v>20</v>
      </c>
      <c r="AC38" s="40"/>
      <c r="AD38" s="40"/>
      <c r="AE38" s="40"/>
      <c r="AF38" s="40"/>
      <c r="AG38" s="40"/>
      <c r="AH38" s="40"/>
      <c r="AI38" s="40"/>
      <c r="AJ38" s="41"/>
      <c r="AK38" s="12">
        <f>COUNTIF(AL9:AL33,"ІІІ ур")</f>
        <v>0</v>
      </c>
      <c r="AL38" s="3">
        <f>(AK38/AK35)*100</f>
        <v>0</v>
      </c>
      <c r="AM38" s="2"/>
      <c r="AN38" s="2"/>
      <c r="AO38" s="2"/>
    </row>
    <row r="39" spans="2:41" x14ac:dyDescent="0.25">
      <c r="B39" s="44"/>
      <c r="C39" s="44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27" t="s">
        <v>28</v>
      </c>
      <c r="AO39" s="27" t="s">
        <v>6</v>
      </c>
    </row>
    <row r="40" spans="2:41" x14ac:dyDescent="0.25">
      <c r="B40" s="44"/>
      <c r="C40" s="44"/>
      <c r="D40" s="74" t="s">
        <v>15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7"/>
      <c r="AN40" s="27">
        <f>COUNTA(C9:C33)</f>
        <v>25</v>
      </c>
      <c r="AO40" s="27">
        <v>100</v>
      </c>
    </row>
    <row r="41" spans="2:41" x14ac:dyDescent="0.25">
      <c r="B41" s="44"/>
      <c r="C41" s="44"/>
      <c r="D41" s="42" t="s">
        <v>173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12">
        <v>16</v>
      </c>
      <c r="AO41" s="72">
        <f>(AN41/AN40)*100</f>
        <v>64</v>
      </c>
    </row>
    <row r="42" spans="2:41" x14ac:dyDescent="0.25">
      <c r="B42" s="44"/>
      <c r="C42" s="44"/>
      <c r="D42" s="42" t="s">
        <v>16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12">
        <f>COUNTIF(AO9:AO33,"ІІ ур")</f>
        <v>0</v>
      </c>
      <c r="AO42" s="72">
        <f>(AN42/AN40)*100</f>
        <v>0</v>
      </c>
    </row>
    <row r="43" spans="2:41" x14ac:dyDescent="0.25">
      <c r="B43" s="45"/>
      <c r="C43" s="45"/>
      <c r="D43" s="42" t="s">
        <v>17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12">
        <f>COUNTIF(AO9:AO33,"ІІІ ур")</f>
        <v>0</v>
      </c>
      <c r="AO43" s="3">
        <f>(AN43/AN40)*100</f>
        <v>0</v>
      </c>
    </row>
    <row r="44" spans="2:41" x14ac:dyDescent="0.25">
      <c r="AN44"/>
    </row>
    <row r="45" spans="2:41" x14ac:dyDescent="0.25">
      <c r="AN45"/>
    </row>
    <row r="46" spans="2:41" x14ac:dyDescent="0.25">
      <c r="AN46"/>
    </row>
    <row r="47" spans="2:41" x14ac:dyDescent="0.25">
      <c r="AN47"/>
    </row>
    <row r="48" spans="2:41" x14ac:dyDescent="0.25">
      <c r="AN48"/>
    </row>
    <row r="49" spans="40:40" x14ac:dyDescent="0.25">
      <c r="AN49"/>
    </row>
    <row r="50" spans="40:40" x14ac:dyDescent="0.25">
      <c r="AN50"/>
    </row>
    <row r="51" spans="40:40" x14ac:dyDescent="0.25">
      <c r="AN51"/>
    </row>
    <row r="52" spans="40:40" x14ac:dyDescent="0.25">
      <c r="AN52"/>
    </row>
    <row r="53" spans="40:40" x14ac:dyDescent="0.25">
      <c r="AN53"/>
    </row>
    <row r="54" spans="40:40" x14ac:dyDescent="0.25">
      <c r="AN54"/>
    </row>
    <row r="55" spans="40:40" x14ac:dyDescent="0.25">
      <c r="AN55"/>
    </row>
    <row r="56" spans="40:40" x14ac:dyDescent="0.25">
      <c r="AN56"/>
    </row>
    <row r="57" spans="40:40" x14ac:dyDescent="0.25">
      <c r="AN57"/>
    </row>
    <row r="58" spans="40:40" x14ac:dyDescent="0.25">
      <c r="AN58"/>
    </row>
    <row r="59" spans="40:40" x14ac:dyDescent="0.25">
      <c r="AN59"/>
    </row>
    <row r="60" spans="40:40" x14ac:dyDescent="0.25">
      <c r="AN60"/>
    </row>
    <row r="61" spans="40:40" x14ac:dyDescent="0.25">
      <c r="AN61"/>
    </row>
    <row r="62" spans="40:40" x14ac:dyDescent="0.25">
      <c r="AN62"/>
    </row>
    <row r="63" spans="40:40" x14ac:dyDescent="0.25">
      <c r="AN63"/>
    </row>
    <row r="64" spans="40:40" x14ac:dyDescent="0.25">
      <c r="AN64"/>
    </row>
    <row r="65" spans="40:40" x14ac:dyDescent="0.25">
      <c r="AN65"/>
    </row>
    <row r="66" spans="40:40" x14ac:dyDescent="0.25">
      <c r="AN66"/>
    </row>
    <row r="67" spans="40:40" x14ac:dyDescent="0.25">
      <c r="AN67"/>
    </row>
    <row r="68" spans="40:40" x14ac:dyDescent="0.25">
      <c r="AN68"/>
    </row>
    <row r="69" spans="40:40" x14ac:dyDescent="0.25">
      <c r="AN69"/>
    </row>
    <row r="70" spans="40:40" x14ac:dyDescent="0.25">
      <c r="AN70"/>
    </row>
    <row r="71" spans="40:40" x14ac:dyDescent="0.25">
      <c r="AN71"/>
    </row>
    <row r="72" spans="40:40" x14ac:dyDescent="0.25">
      <c r="AN72"/>
    </row>
    <row r="73" spans="40:40" x14ac:dyDescent="0.25">
      <c r="AN73"/>
    </row>
    <row r="74" spans="40:40" x14ac:dyDescent="0.25">
      <c r="AN74"/>
    </row>
    <row r="75" spans="40:40" x14ac:dyDescent="0.25">
      <c r="AN75"/>
    </row>
    <row r="76" spans="40:40" x14ac:dyDescent="0.25">
      <c r="AN76"/>
    </row>
    <row r="77" spans="40:40" x14ac:dyDescent="0.25">
      <c r="AN77"/>
    </row>
    <row r="78" spans="40:40" x14ac:dyDescent="0.25">
      <c r="AN78"/>
    </row>
    <row r="79" spans="40:40" x14ac:dyDescent="0.25">
      <c r="AN79"/>
    </row>
    <row r="80" spans="40:40" x14ac:dyDescent="0.25">
      <c r="AN80"/>
    </row>
    <row r="81" spans="40:40" x14ac:dyDescent="0.25">
      <c r="AN81"/>
    </row>
    <row r="82" spans="40:40" x14ac:dyDescent="0.25">
      <c r="AN82"/>
    </row>
    <row r="83" spans="40:40" x14ac:dyDescent="0.25">
      <c r="AN83"/>
    </row>
    <row r="84" spans="40:40" x14ac:dyDescent="0.25">
      <c r="AN84"/>
    </row>
    <row r="85" spans="40:40" x14ac:dyDescent="0.25">
      <c r="AN85"/>
    </row>
    <row r="86" spans="40:40" x14ac:dyDescent="0.25">
      <c r="AN86"/>
    </row>
    <row r="87" spans="40:40" x14ac:dyDescent="0.25">
      <c r="AN87"/>
    </row>
    <row r="88" spans="40:40" x14ac:dyDescent="0.25">
      <c r="AN88"/>
    </row>
    <row r="89" spans="40:40" x14ac:dyDescent="0.25">
      <c r="AN89"/>
    </row>
    <row r="90" spans="40:40" x14ac:dyDescent="0.25">
      <c r="AN90"/>
    </row>
    <row r="91" spans="40:40" x14ac:dyDescent="0.25">
      <c r="AN91"/>
    </row>
    <row r="92" spans="40:40" x14ac:dyDescent="0.25">
      <c r="AN92"/>
    </row>
    <row r="93" spans="40:40" x14ac:dyDescent="0.25">
      <c r="AN93"/>
    </row>
    <row r="94" spans="40:40" x14ac:dyDescent="0.25">
      <c r="AN94"/>
    </row>
    <row r="95" spans="40:40" x14ac:dyDescent="0.25">
      <c r="AN95"/>
    </row>
    <row r="96" spans="40:40" x14ac:dyDescent="0.25">
      <c r="AN96"/>
    </row>
    <row r="97" spans="40:40" x14ac:dyDescent="0.25">
      <c r="AN97"/>
    </row>
    <row r="98" spans="40:40" x14ac:dyDescent="0.25">
      <c r="AN98"/>
    </row>
    <row r="99" spans="40:40" x14ac:dyDescent="0.25">
      <c r="AN99"/>
    </row>
    <row r="100" spans="40:40" x14ac:dyDescent="0.25">
      <c r="AN100"/>
    </row>
    <row r="101" spans="40:40" x14ac:dyDescent="0.25">
      <c r="AN101"/>
    </row>
    <row r="102" spans="40:40" x14ac:dyDescent="0.25">
      <c r="AN102"/>
    </row>
    <row r="103" spans="40:40" x14ac:dyDescent="0.25">
      <c r="AN103"/>
    </row>
    <row r="104" spans="40:40" x14ac:dyDescent="0.25">
      <c r="AN104"/>
    </row>
    <row r="105" spans="40:40" x14ac:dyDescent="0.25">
      <c r="AN105"/>
    </row>
    <row r="106" spans="40:40" x14ac:dyDescent="0.25">
      <c r="AN106"/>
    </row>
  </sheetData>
  <mergeCells count="43">
    <mergeCell ref="D38:J38"/>
    <mergeCell ref="M38:Y38"/>
    <mergeCell ref="AB38:AJ38"/>
    <mergeCell ref="D36:J36"/>
    <mergeCell ref="M36:Y36"/>
    <mergeCell ref="AB36:AJ36"/>
    <mergeCell ref="D37:J37"/>
    <mergeCell ref="M37:Y37"/>
    <mergeCell ref="AB37:AJ37"/>
    <mergeCell ref="D34:J34"/>
    <mergeCell ref="M34:Y34"/>
    <mergeCell ref="AB34:AJ34"/>
    <mergeCell ref="D35:J35"/>
    <mergeCell ref="M35:Y35"/>
    <mergeCell ref="AB35:AJ35"/>
    <mergeCell ref="AL7:AL8"/>
    <mergeCell ref="J7:J8"/>
    <mergeCell ref="D7:I7"/>
    <mergeCell ref="K7:K8"/>
    <mergeCell ref="L7:L8"/>
    <mergeCell ref="M7:X7"/>
    <mergeCell ref="Y7:Y8"/>
    <mergeCell ref="Z7:Z8"/>
    <mergeCell ref="AA7:AA8"/>
    <mergeCell ref="AB7:AI7"/>
    <mergeCell ref="D39:AM39"/>
    <mergeCell ref="D41:AM41"/>
    <mergeCell ref="D42:AM42"/>
    <mergeCell ref="D43:AM43"/>
    <mergeCell ref="B34:B43"/>
    <mergeCell ref="C34:C43"/>
    <mergeCell ref="D40:AM40"/>
    <mergeCell ref="A2:AP2"/>
    <mergeCell ref="A3:AP3"/>
    <mergeCell ref="A4:AP4"/>
    <mergeCell ref="B6:AO6"/>
    <mergeCell ref="B7:B8"/>
    <mergeCell ref="C7:C8"/>
    <mergeCell ref="AM7:AM8"/>
    <mergeCell ref="AN7:AN8"/>
    <mergeCell ref="AO7:AO8"/>
    <mergeCell ref="AJ7:AJ8"/>
    <mergeCell ref="AK7:AK8"/>
  </mergeCell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95"/>
  <sheetViews>
    <sheetView topLeftCell="A10" zoomScale="70" zoomScaleNormal="70" workbookViewId="0">
      <selection activeCell="BA36" sqref="BA36"/>
    </sheetView>
  </sheetViews>
  <sheetFormatPr defaultRowHeight="15" x14ac:dyDescent="0.25"/>
  <cols>
    <col min="2" max="2" width="4.5703125" customWidth="1"/>
    <col min="3" max="3" width="23.42578125" customWidth="1"/>
    <col min="4" max="4" width="8.140625" customWidth="1"/>
    <col min="5" max="5" width="7.5703125" customWidth="1"/>
    <col min="6" max="6" width="11.85546875" customWidth="1"/>
    <col min="7" max="7" width="10.5703125" customWidth="1"/>
    <col min="8" max="8" width="7.7109375" customWidth="1"/>
    <col min="9" max="9" width="6.85546875" customWidth="1"/>
    <col min="10" max="10" width="8.140625" customWidth="1"/>
    <col min="11" max="11" width="7.85546875" customWidth="1"/>
    <col min="12" max="12" width="7.28515625" customWidth="1"/>
    <col min="13" max="13" width="7.85546875" customWidth="1"/>
    <col min="14" max="14" width="6" customWidth="1"/>
    <col min="15" max="15" width="4.28515625" customWidth="1"/>
    <col min="16" max="16" width="5.5703125" customWidth="1"/>
    <col min="17" max="17" width="10.28515625" customWidth="1"/>
    <col min="18" max="26" width="8.140625" customWidth="1"/>
    <col min="27" max="27" width="8.7109375" customWidth="1"/>
    <col min="28" max="28" width="11.42578125" customWidth="1"/>
    <col min="29" max="29" width="4" customWidth="1"/>
    <col min="30" max="30" width="5.7109375" customWidth="1"/>
    <col min="31" max="31" width="9.5703125" customWidth="1"/>
    <col min="32" max="32" width="6.7109375" customWidth="1"/>
    <col min="33" max="34" width="6.28515625" customWidth="1"/>
    <col min="35" max="35" width="7.28515625" customWidth="1"/>
    <col min="36" max="36" width="7.85546875" customWidth="1"/>
    <col min="37" max="37" width="4.140625" customWidth="1"/>
    <col min="38" max="38" width="6" customWidth="1"/>
    <col min="39" max="39" width="10.7109375" customWidth="1"/>
    <col min="40" max="41" width="6.28515625" customWidth="1"/>
    <col min="42" max="42" width="12.7109375" customWidth="1"/>
    <col min="43" max="45" width="6.28515625" customWidth="1"/>
    <col min="46" max="46" width="7.85546875" customWidth="1"/>
    <col min="47" max="47" width="5.5703125" customWidth="1"/>
    <col min="48" max="48" width="8.28515625" customWidth="1"/>
    <col min="49" max="49" width="4.5703125" customWidth="1"/>
    <col min="50" max="50" width="6.140625" customWidth="1"/>
    <col min="51" max="51" width="9.42578125" customWidth="1"/>
    <col min="54" max="54" width="11.140625" customWidth="1"/>
  </cols>
  <sheetData>
    <row r="2" spans="1:5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</row>
    <row r="3" spans="1:55" x14ac:dyDescent="0.25">
      <c r="A3" s="29" t="s">
        <v>111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</row>
    <row r="4" spans="1:55" x14ac:dyDescent="0.25">
      <c r="A4" s="29" t="s">
        <v>113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</row>
    <row r="6" spans="1:55" x14ac:dyDescent="0.25">
      <c r="B6" s="30" t="s">
        <v>22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0"/>
      <c r="BA6" s="30"/>
      <c r="BB6" s="30"/>
    </row>
    <row r="7" spans="1:55" ht="15" customHeight="1" x14ac:dyDescent="0.25">
      <c r="B7" s="28" t="s">
        <v>1</v>
      </c>
      <c r="C7" s="32" t="s">
        <v>2</v>
      </c>
      <c r="D7" s="32" t="s">
        <v>25</v>
      </c>
      <c r="E7" s="51"/>
      <c r="F7" s="51"/>
      <c r="G7" s="51"/>
      <c r="H7" s="51"/>
      <c r="I7" s="51"/>
      <c r="J7" s="51"/>
      <c r="K7" s="51"/>
      <c r="L7" s="51"/>
      <c r="M7" s="51"/>
      <c r="N7" s="52"/>
      <c r="O7" s="50" t="s">
        <v>9</v>
      </c>
      <c r="P7" s="39" t="s">
        <v>7</v>
      </c>
      <c r="Q7" s="38" t="s">
        <v>66</v>
      </c>
      <c r="R7" s="33" t="s">
        <v>26</v>
      </c>
      <c r="S7" s="33"/>
      <c r="T7" s="33"/>
      <c r="U7" s="33"/>
      <c r="V7" s="33"/>
      <c r="W7" s="33"/>
      <c r="X7" s="33"/>
      <c r="Y7" s="33"/>
      <c r="Z7" s="33"/>
      <c r="AA7" s="33"/>
      <c r="AB7" s="33"/>
      <c r="AC7" s="34" t="s">
        <v>9</v>
      </c>
      <c r="AD7" s="39" t="s">
        <v>7</v>
      </c>
      <c r="AE7" s="38" t="s">
        <v>8</v>
      </c>
      <c r="AF7" s="33" t="s">
        <v>29</v>
      </c>
      <c r="AG7" s="33"/>
      <c r="AH7" s="33"/>
      <c r="AI7" s="33"/>
      <c r="AJ7" s="33"/>
      <c r="AK7" s="34" t="s">
        <v>9</v>
      </c>
      <c r="AL7" s="39" t="s">
        <v>7</v>
      </c>
      <c r="AM7" s="38" t="s">
        <v>8</v>
      </c>
      <c r="AN7" s="33" t="s">
        <v>27</v>
      </c>
      <c r="AO7" s="33"/>
      <c r="AP7" s="33"/>
      <c r="AQ7" s="33"/>
      <c r="AR7" s="33"/>
      <c r="AS7" s="33"/>
      <c r="AT7" s="33"/>
      <c r="AU7" s="33"/>
      <c r="AV7" s="33"/>
      <c r="AW7" s="34" t="s">
        <v>9</v>
      </c>
      <c r="AX7" s="39" t="s">
        <v>7</v>
      </c>
      <c r="AY7" s="38" t="s">
        <v>8</v>
      </c>
      <c r="AZ7" s="35" t="s">
        <v>3</v>
      </c>
      <c r="BA7" s="49" t="s">
        <v>4</v>
      </c>
      <c r="BB7" s="37" t="s">
        <v>5</v>
      </c>
    </row>
    <row r="8" spans="1:55" ht="225" customHeight="1" x14ac:dyDescent="0.25">
      <c r="B8" s="28"/>
      <c r="C8" s="28"/>
      <c r="D8" s="16" t="s">
        <v>30</v>
      </c>
      <c r="E8" s="16" t="s">
        <v>31</v>
      </c>
      <c r="F8" s="16" t="s">
        <v>32</v>
      </c>
      <c r="G8" s="16" t="s">
        <v>33</v>
      </c>
      <c r="H8" s="16" t="s">
        <v>34</v>
      </c>
      <c r="I8" s="16" t="s">
        <v>35</v>
      </c>
      <c r="J8" s="16" t="s">
        <v>36</v>
      </c>
      <c r="K8" s="16" t="s">
        <v>37</v>
      </c>
      <c r="L8" s="16" t="s">
        <v>38</v>
      </c>
      <c r="M8" s="16" t="s">
        <v>39</v>
      </c>
      <c r="N8" s="16" t="s">
        <v>40</v>
      </c>
      <c r="O8" s="34"/>
      <c r="P8" s="39"/>
      <c r="Q8" s="38"/>
      <c r="R8" s="16" t="s">
        <v>41</v>
      </c>
      <c r="S8" s="16" t="s">
        <v>42</v>
      </c>
      <c r="T8" s="16" t="s">
        <v>43</v>
      </c>
      <c r="U8" s="16" t="s">
        <v>44</v>
      </c>
      <c r="V8" s="16" t="s">
        <v>45</v>
      </c>
      <c r="W8" s="19" t="s">
        <v>46</v>
      </c>
      <c r="X8" s="16" t="s">
        <v>47</v>
      </c>
      <c r="Y8" s="16" t="s">
        <v>48</v>
      </c>
      <c r="Z8" s="16" t="s">
        <v>49</v>
      </c>
      <c r="AA8" s="16" t="s">
        <v>50</v>
      </c>
      <c r="AB8" s="16" t="s">
        <v>51</v>
      </c>
      <c r="AC8" s="34"/>
      <c r="AD8" s="39"/>
      <c r="AE8" s="38"/>
      <c r="AF8" s="16" t="s">
        <v>52</v>
      </c>
      <c r="AG8" s="16" t="s">
        <v>53</v>
      </c>
      <c r="AH8" s="16" t="s">
        <v>54</v>
      </c>
      <c r="AI8" s="16" t="s">
        <v>55</v>
      </c>
      <c r="AJ8" s="16" t="s">
        <v>56</v>
      </c>
      <c r="AK8" s="34"/>
      <c r="AL8" s="39"/>
      <c r="AM8" s="38"/>
      <c r="AN8" s="13" t="s">
        <v>57</v>
      </c>
      <c r="AO8" s="13" t="s">
        <v>58</v>
      </c>
      <c r="AP8" s="13" t="s">
        <v>59</v>
      </c>
      <c r="AQ8" s="13" t="s">
        <v>60</v>
      </c>
      <c r="AR8" s="13" t="s">
        <v>61</v>
      </c>
      <c r="AS8" s="13" t="s">
        <v>62</v>
      </c>
      <c r="AT8" s="13" t="s">
        <v>63</v>
      </c>
      <c r="AU8" s="13" t="s">
        <v>64</v>
      </c>
      <c r="AV8" s="13" t="s">
        <v>65</v>
      </c>
      <c r="AW8" s="34"/>
      <c r="AX8" s="39"/>
      <c r="AY8" s="38"/>
      <c r="AZ8" s="36"/>
      <c r="BA8" s="49"/>
      <c r="BB8" s="37"/>
    </row>
    <row r="9" spans="1:55" x14ac:dyDescent="0.25">
      <c r="B9" s="1">
        <v>1</v>
      </c>
      <c r="C9" s="1" t="s">
        <v>101</v>
      </c>
      <c r="D9" s="1">
        <v>3</v>
      </c>
      <c r="E9" s="1">
        <v>3</v>
      </c>
      <c r="F9" s="1">
        <v>3</v>
      </c>
      <c r="G9" s="1">
        <v>3</v>
      </c>
      <c r="H9" s="1">
        <v>3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3</v>
      </c>
      <c r="O9" s="5">
        <v>28</v>
      </c>
      <c r="P9" s="7">
        <v>2.5499999999999998</v>
      </c>
      <c r="Q9" s="9" t="s">
        <v>13</v>
      </c>
      <c r="R9" s="1">
        <v>2</v>
      </c>
      <c r="S9" s="1">
        <v>3</v>
      </c>
      <c r="T9" s="1">
        <v>2</v>
      </c>
      <c r="U9" s="1">
        <v>2</v>
      </c>
      <c r="V9" s="1">
        <v>2</v>
      </c>
      <c r="W9" s="1">
        <v>2</v>
      </c>
      <c r="X9" s="1">
        <v>2</v>
      </c>
      <c r="Y9" s="1">
        <v>2</v>
      </c>
      <c r="Z9" s="1">
        <v>2</v>
      </c>
      <c r="AA9" s="1">
        <v>2</v>
      </c>
      <c r="AB9" s="1">
        <v>2</v>
      </c>
      <c r="AC9" s="5">
        <v>23</v>
      </c>
      <c r="AD9" s="7">
        <v>2.0909090909090908</v>
      </c>
      <c r="AE9" s="9" t="s">
        <v>12</v>
      </c>
      <c r="AF9" s="1">
        <v>3</v>
      </c>
      <c r="AG9" s="1">
        <v>3</v>
      </c>
      <c r="AH9" s="1">
        <v>2</v>
      </c>
      <c r="AI9" s="1">
        <v>3</v>
      </c>
      <c r="AJ9" s="1">
        <v>3</v>
      </c>
      <c r="AK9" s="5">
        <f t="shared" ref="AK9:AK31" si="0">SUM(AF9:AJ9)</f>
        <v>14</v>
      </c>
      <c r="AL9" s="7">
        <f>AK9/6</f>
        <v>2.3333333333333335</v>
      </c>
      <c r="AM9" s="9" t="s">
        <v>12</v>
      </c>
      <c r="AN9" s="1">
        <v>2</v>
      </c>
      <c r="AO9" s="1">
        <v>3</v>
      </c>
      <c r="AP9" s="1">
        <v>3</v>
      </c>
      <c r="AQ9" s="1">
        <v>2</v>
      </c>
      <c r="AR9" s="1">
        <v>3</v>
      </c>
      <c r="AS9" s="1">
        <v>3</v>
      </c>
      <c r="AT9" s="1">
        <v>3</v>
      </c>
      <c r="AU9" s="1">
        <v>3</v>
      </c>
      <c r="AV9" s="1">
        <v>3</v>
      </c>
      <c r="AW9" s="5">
        <f>SUM(AN9:AV9)</f>
        <v>25</v>
      </c>
      <c r="AX9" s="7">
        <v>2.77</v>
      </c>
      <c r="AY9" s="9" t="s">
        <v>13</v>
      </c>
      <c r="AZ9" s="6">
        <f t="shared" ref="AZ9:AZ31" si="1">O9+AC9+AK9+AW9</f>
        <v>90</v>
      </c>
      <c r="BA9" s="8">
        <v>2.5</v>
      </c>
      <c r="BB9" s="9" t="s">
        <v>13</v>
      </c>
    </row>
    <row r="10" spans="1:55" x14ac:dyDescent="0.25">
      <c r="B10" s="1">
        <v>2</v>
      </c>
      <c r="C10" s="1" t="s">
        <v>103</v>
      </c>
      <c r="D10" s="1">
        <v>3</v>
      </c>
      <c r="E10" s="1">
        <v>3</v>
      </c>
      <c r="F10" s="1">
        <v>2</v>
      </c>
      <c r="G10" s="1">
        <v>2</v>
      </c>
      <c r="H10" s="1">
        <v>2</v>
      </c>
      <c r="I10" s="1">
        <v>3</v>
      </c>
      <c r="J10" s="1">
        <v>2</v>
      </c>
      <c r="K10" s="1">
        <v>2</v>
      </c>
      <c r="L10" s="1">
        <v>2</v>
      </c>
      <c r="M10" s="1">
        <v>2</v>
      </c>
      <c r="N10" s="1">
        <v>3</v>
      </c>
      <c r="O10" s="5">
        <v>26</v>
      </c>
      <c r="P10" s="7">
        <v>2.36</v>
      </c>
      <c r="Q10" s="9" t="s">
        <v>12</v>
      </c>
      <c r="R10" s="1">
        <v>3</v>
      </c>
      <c r="S10" s="1">
        <v>2</v>
      </c>
      <c r="T10" s="1">
        <v>2</v>
      </c>
      <c r="U10" s="1">
        <v>2</v>
      </c>
      <c r="V10" s="1">
        <v>2</v>
      </c>
      <c r="W10" s="1">
        <v>2</v>
      </c>
      <c r="X10" s="1">
        <v>3</v>
      </c>
      <c r="Y10" s="1">
        <v>2</v>
      </c>
      <c r="Z10" s="1">
        <v>2</v>
      </c>
      <c r="AA10" s="1">
        <v>2</v>
      </c>
      <c r="AB10" s="1">
        <v>2</v>
      </c>
      <c r="AC10" s="5">
        <v>24</v>
      </c>
      <c r="AD10" s="7">
        <v>2.1818181818181817</v>
      </c>
      <c r="AE10" s="9" t="s">
        <v>12</v>
      </c>
      <c r="AF10" s="1">
        <v>3</v>
      </c>
      <c r="AG10" s="1">
        <v>3</v>
      </c>
      <c r="AH10" s="1">
        <v>3</v>
      </c>
      <c r="AI10" s="1">
        <v>2</v>
      </c>
      <c r="AJ10" s="1">
        <v>2</v>
      </c>
      <c r="AK10" s="5">
        <f t="shared" si="0"/>
        <v>13</v>
      </c>
      <c r="AL10" s="7">
        <f t="shared" ref="AL10:AL31" si="2">AK10/6</f>
        <v>2.1666666666666665</v>
      </c>
      <c r="AM10" s="9" t="s">
        <v>12</v>
      </c>
      <c r="AN10" s="1">
        <v>2</v>
      </c>
      <c r="AO10" s="1">
        <v>3</v>
      </c>
      <c r="AP10" s="1">
        <v>3</v>
      </c>
      <c r="AQ10" s="1">
        <v>3</v>
      </c>
      <c r="AR10" s="1">
        <v>2</v>
      </c>
      <c r="AS10" s="1">
        <v>2</v>
      </c>
      <c r="AT10" s="1">
        <v>2</v>
      </c>
      <c r="AU10" s="1">
        <v>3</v>
      </c>
      <c r="AV10" s="1">
        <v>3</v>
      </c>
      <c r="AW10" s="5">
        <f t="shared" ref="AW10:AW31" si="3">SUM(AN10:AV10)</f>
        <v>23</v>
      </c>
      <c r="AX10" s="7">
        <v>2.5499999999999998</v>
      </c>
      <c r="AY10" s="9" t="s">
        <v>13</v>
      </c>
      <c r="AZ10" s="6">
        <f t="shared" si="1"/>
        <v>86</v>
      </c>
      <c r="BA10" s="8">
        <v>2.38</v>
      </c>
      <c r="BB10" s="9" t="s">
        <v>12</v>
      </c>
    </row>
    <row r="11" spans="1:55" x14ac:dyDescent="0.25">
      <c r="B11" s="1">
        <v>3</v>
      </c>
      <c r="C11" s="1" t="s">
        <v>131</v>
      </c>
      <c r="D11" s="1">
        <v>3</v>
      </c>
      <c r="E11" s="1">
        <v>3</v>
      </c>
      <c r="F11" s="1">
        <v>3</v>
      </c>
      <c r="G11" s="1">
        <v>3</v>
      </c>
      <c r="H11" s="1">
        <v>2</v>
      </c>
      <c r="I11" s="1">
        <v>3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5">
        <v>27</v>
      </c>
      <c r="P11" s="7">
        <v>2.4500000000000002</v>
      </c>
      <c r="Q11" s="9" t="s">
        <v>12</v>
      </c>
      <c r="R11" s="1">
        <v>2</v>
      </c>
      <c r="S11" s="1">
        <v>3</v>
      </c>
      <c r="T11" s="1">
        <v>2</v>
      </c>
      <c r="U11" s="1">
        <v>3</v>
      </c>
      <c r="V11" s="1">
        <v>2</v>
      </c>
      <c r="W11" s="1">
        <v>2</v>
      </c>
      <c r="X11" s="1">
        <v>3</v>
      </c>
      <c r="Y11" s="1">
        <v>2</v>
      </c>
      <c r="Z11" s="1">
        <v>2</v>
      </c>
      <c r="AA11" s="1">
        <v>2</v>
      </c>
      <c r="AB11" s="1">
        <v>2</v>
      </c>
      <c r="AC11" s="5">
        <v>25</v>
      </c>
      <c r="AD11" s="7">
        <v>2.2727272727272729</v>
      </c>
      <c r="AE11" s="9" t="s">
        <v>12</v>
      </c>
      <c r="AF11" s="1">
        <v>3</v>
      </c>
      <c r="AG11" s="1">
        <v>3</v>
      </c>
      <c r="AH11" s="1">
        <v>2</v>
      </c>
      <c r="AI11" s="1">
        <v>3</v>
      </c>
      <c r="AJ11" s="1">
        <v>2</v>
      </c>
      <c r="AK11" s="5">
        <f t="shared" si="0"/>
        <v>13</v>
      </c>
      <c r="AL11" s="7">
        <f t="shared" si="2"/>
        <v>2.1666666666666665</v>
      </c>
      <c r="AM11" s="9" t="s">
        <v>12</v>
      </c>
      <c r="AN11" s="1">
        <v>3</v>
      </c>
      <c r="AO11" s="1">
        <v>3</v>
      </c>
      <c r="AP11" s="1">
        <v>3</v>
      </c>
      <c r="AQ11" s="1">
        <v>2</v>
      </c>
      <c r="AR11" s="1">
        <v>3</v>
      </c>
      <c r="AS11" s="1">
        <v>2</v>
      </c>
      <c r="AT11" s="1">
        <v>3</v>
      </c>
      <c r="AU11" s="1">
        <v>3</v>
      </c>
      <c r="AV11" s="1">
        <v>2</v>
      </c>
      <c r="AW11" s="5">
        <f t="shared" si="3"/>
        <v>24</v>
      </c>
      <c r="AX11" s="7">
        <v>2.66</v>
      </c>
      <c r="AY11" s="9" t="s">
        <v>13</v>
      </c>
      <c r="AZ11" s="6">
        <f t="shared" si="1"/>
        <v>89</v>
      </c>
      <c r="BA11" s="8">
        <v>2.4700000000000002</v>
      </c>
      <c r="BB11" s="9" t="s">
        <v>12</v>
      </c>
    </row>
    <row r="12" spans="1:55" x14ac:dyDescent="0.25">
      <c r="B12" s="1">
        <v>4</v>
      </c>
      <c r="C12" s="1" t="s">
        <v>100</v>
      </c>
      <c r="D12" s="1">
        <v>3</v>
      </c>
      <c r="E12" s="1">
        <v>2</v>
      </c>
      <c r="F12" s="1">
        <v>3</v>
      </c>
      <c r="G12" s="1">
        <v>2</v>
      </c>
      <c r="H12" s="1">
        <v>3</v>
      </c>
      <c r="I12" s="1">
        <v>3</v>
      </c>
      <c r="J12" s="1">
        <v>2</v>
      </c>
      <c r="K12" s="1">
        <v>3</v>
      </c>
      <c r="L12" s="1">
        <v>3</v>
      </c>
      <c r="M12" s="1">
        <v>2</v>
      </c>
      <c r="N12" s="1">
        <v>3</v>
      </c>
      <c r="O12" s="5">
        <v>29</v>
      </c>
      <c r="P12" s="7">
        <v>2.63</v>
      </c>
      <c r="Q12" s="9" t="s">
        <v>13</v>
      </c>
      <c r="R12" s="1">
        <v>3</v>
      </c>
      <c r="S12" s="1">
        <v>2</v>
      </c>
      <c r="T12" s="1">
        <v>3</v>
      </c>
      <c r="U12" s="1">
        <v>3</v>
      </c>
      <c r="V12" s="1">
        <v>2</v>
      </c>
      <c r="W12" s="1">
        <v>3</v>
      </c>
      <c r="X12" s="1">
        <v>3</v>
      </c>
      <c r="Y12" s="1">
        <v>2</v>
      </c>
      <c r="Z12" s="1">
        <v>3</v>
      </c>
      <c r="AA12" s="1">
        <v>3</v>
      </c>
      <c r="AB12" s="1">
        <v>2</v>
      </c>
      <c r="AC12" s="5">
        <v>29</v>
      </c>
      <c r="AD12" s="7">
        <v>2.6363636363636362</v>
      </c>
      <c r="AE12" s="9" t="s">
        <v>13</v>
      </c>
      <c r="AF12" s="1">
        <v>3</v>
      </c>
      <c r="AG12" s="1">
        <v>2</v>
      </c>
      <c r="AH12" s="1">
        <v>3</v>
      </c>
      <c r="AI12" s="1">
        <v>2</v>
      </c>
      <c r="AJ12" s="1">
        <v>3</v>
      </c>
      <c r="AK12" s="5">
        <f t="shared" si="0"/>
        <v>13</v>
      </c>
      <c r="AL12" s="7">
        <f t="shared" si="2"/>
        <v>2.1666666666666665</v>
      </c>
      <c r="AM12" s="9" t="s">
        <v>12</v>
      </c>
      <c r="AN12" s="1">
        <v>2</v>
      </c>
      <c r="AO12" s="1">
        <v>3</v>
      </c>
      <c r="AP12" s="1">
        <v>2</v>
      </c>
      <c r="AQ12" s="1">
        <v>3</v>
      </c>
      <c r="AR12" s="1">
        <v>2</v>
      </c>
      <c r="AS12" s="1">
        <v>3</v>
      </c>
      <c r="AT12" s="1">
        <v>3</v>
      </c>
      <c r="AU12" s="1">
        <v>3</v>
      </c>
      <c r="AV12" s="1">
        <v>3</v>
      </c>
      <c r="AW12" s="5">
        <f t="shared" si="3"/>
        <v>24</v>
      </c>
      <c r="AX12" s="7">
        <v>2.66</v>
      </c>
      <c r="AY12" s="9" t="s">
        <v>13</v>
      </c>
      <c r="AZ12" s="6">
        <f t="shared" si="1"/>
        <v>95</v>
      </c>
      <c r="BA12" s="8">
        <v>2.63</v>
      </c>
      <c r="BB12" s="9" t="s">
        <v>13</v>
      </c>
    </row>
    <row r="13" spans="1:55" x14ac:dyDescent="0.25">
      <c r="B13" s="1">
        <v>5</v>
      </c>
      <c r="C13" s="1" t="s">
        <v>102</v>
      </c>
      <c r="D13" s="1">
        <v>3</v>
      </c>
      <c r="E13" s="1">
        <v>3</v>
      </c>
      <c r="F13" s="1">
        <v>2</v>
      </c>
      <c r="G13" s="1">
        <v>3</v>
      </c>
      <c r="H13" s="1">
        <v>3</v>
      </c>
      <c r="I13" s="1">
        <v>2</v>
      </c>
      <c r="J13" s="1">
        <v>2</v>
      </c>
      <c r="K13" s="1">
        <v>2</v>
      </c>
      <c r="L13" s="1">
        <v>2</v>
      </c>
      <c r="M13" s="1">
        <v>3</v>
      </c>
      <c r="N13" s="1">
        <v>2</v>
      </c>
      <c r="O13" s="5">
        <v>27</v>
      </c>
      <c r="P13" s="7">
        <v>2.4500000000000002</v>
      </c>
      <c r="Q13" s="9" t="s">
        <v>12</v>
      </c>
      <c r="R13" s="1">
        <v>3</v>
      </c>
      <c r="S13" s="1">
        <v>3</v>
      </c>
      <c r="T13" s="1">
        <v>3</v>
      </c>
      <c r="U13" s="1">
        <v>2</v>
      </c>
      <c r="V13" s="1">
        <v>2</v>
      </c>
      <c r="W13" s="1">
        <v>2</v>
      </c>
      <c r="X13" s="1">
        <v>2</v>
      </c>
      <c r="Y13" s="1">
        <v>2</v>
      </c>
      <c r="Z13" s="1">
        <v>2</v>
      </c>
      <c r="AA13" s="1">
        <v>2</v>
      </c>
      <c r="AB13" s="1">
        <v>3</v>
      </c>
      <c r="AC13" s="5">
        <v>26</v>
      </c>
      <c r="AD13" s="7">
        <v>2.3636363636363638</v>
      </c>
      <c r="AE13" s="9" t="s">
        <v>12</v>
      </c>
      <c r="AF13" s="1">
        <v>3</v>
      </c>
      <c r="AG13" s="1">
        <v>3</v>
      </c>
      <c r="AH13" s="1">
        <v>2</v>
      </c>
      <c r="AI13" s="1">
        <v>3</v>
      </c>
      <c r="AJ13" s="1">
        <v>3</v>
      </c>
      <c r="AK13" s="5">
        <f t="shared" si="0"/>
        <v>14</v>
      </c>
      <c r="AL13" s="7">
        <f t="shared" si="2"/>
        <v>2.3333333333333335</v>
      </c>
      <c r="AM13" s="9" t="s">
        <v>12</v>
      </c>
      <c r="AN13" s="1">
        <v>3</v>
      </c>
      <c r="AO13" s="1">
        <v>3</v>
      </c>
      <c r="AP13" s="1">
        <v>3</v>
      </c>
      <c r="AQ13" s="1">
        <v>2</v>
      </c>
      <c r="AR13" s="1">
        <v>3</v>
      </c>
      <c r="AS13" s="1">
        <v>3</v>
      </c>
      <c r="AT13" s="1">
        <v>3</v>
      </c>
      <c r="AU13" s="1">
        <v>3</v>
      </c>
      <c r="AV13" s="1">
        <v>2</v>
      </c>
      <c r="AW13" s="5">
        <f t="shared" si="3"/>
        <v>25</v>
      </c>
      <c r="AX13" s="7">
        <v>2.77</v>
      </c>
      <c r="AY13" s="9" t="s">
        <v>13</v>
      </c>
      <c r="AZ13" s="6">
        <f t="shared" si="1"/>
        <v>92</v>
      </c>
      <c r="BA13" s="8">
        <v>2.5499999999999998</v>
      </c>
      <c r="BB13" s="9" t="s">
        <v>13</v>
      </c>
    </row>
    <row r="14" spans="1:55" x14ac:dyDescent="0.25">
      <c r="B14" s="1">
        <v>6</v>
      </c>
      <c r="C14" s="1" t="s">
        <v>108</v>
      </c>
      <c r="D14" s="1">
        <v>2</v>
      </c>
      <c r="E14" s="1">
        <v>3</v>
      </c>
      <c r="F14" s="1">
        <v>3</v>
      </c>
      <c r="G14" s="1">
        <v>2</v>
      </c>
      <c r="H14" s="1">
        <v>2</v>
      </c>
      <c r="I14" s="1">
        <v>3</v>
      </c>
      <c r="J14" s="1">
        <v>2</v>
      </c>
      <c r="K14" s="1">
        <v>3</v>
      </c>
      <c r="L14" s="1">
        <v>3</v>
      </c>
      <c r="M14" s="1">
        <v>2</v>
      </c>
      <c r="N14" s="1">
        <v>3</v>
      </c>
      <c r="O14" s="5">
        <v>28</v>
      </c>
      <c r="P14" s="7">
        <v>2.5499999999999998</v>
      </c>
      <c r="Q14" s="9" t="s">
        <v>13</v>
      </c>
      <c r="R14" s="1">
        <v>3</v>
      </c>
      <c r="S14" s="1">
        <v>2</v>
      </c>
      <c r="T14" s="1">
        <v>2</v>
      </c>
      <c r="U14" s="1">
        <v>3</v>
      </c>
      <c r="V14" s="1">
        <v>2</v>
      </c>
      <c r="W14" s="1">
        <v>3</v>
      </c>
      <c r="X14" s="1">
        <v>3</v>
      </c>
      <c r="Y14" s="1">
        <v>2</v>
      </c>
      <c r="Z14" s="1">
        <v>3</v>
      </c>
      <c r="AA14" s="1">
        <v>3</v>
      </c>
      <c r="AB14" s="1">
        <v>2</v>
      </c>
      <c r="AC14" s="5">
        <v>28</v>
      </c>
      <c r="AD14" s="7">
        <v>2.5454545454545454</v>
      </c>
      <c r="AE14" s="9" t="s">
        <v>13</v>
      </c>
      <c r="AF14" s="1">
        <v>2</v>
      </c>
      <c r="AG14" s="1">
        <v>3</v>
      </c>
      <c r="AH14" s="1">
        <v>3</v>
      </c>
      <c r="AI14" s="1">
        <v>2</v>
      </c>
      <c r="AJ14" s="1">
        <v>2</v>
      </c>
      <c r="AK14" s="5">
        <f t="shared" si="0"/>
        <v>12</v>
      </c>
      <c r="AL14" s="7">
        <f t="shared" si="2"/>
        <v>2</v>
      </c>
      <c r="AM14" s="9" t="s">
        <v>12</v>
      </c>
      <c r="AN14" s="1">
        <v>2</v>
      </c>
      <c r="AO14" s="1">
        <v>2</v>
      </c>
      <c r="AP14" s="1">
        <v>3</v>
      </c>
      <c r="AQ14" s="1">
        <v>3</v>
      </c>
      <c r="AR14" s="1">
        <v>2</v>
      </c>
      <c r="AS14" s="1">
        <v>2</v>
      </c>
      <c r="AT14" s="1">
        <v>3</v>
      </c>
      <c r="AU14" s="1">
        <v>3</v>
      </c>
      <c r="AV14" s="1">
        <v>3</v>
      </c>
      <c r="AW14" s="5">
        <f t="shared" si="3"/>
        <v>23</v>
      </c>
      <c r="AX14" s="7">
        <v>2.5499999999999998</v>
      </c>
      <c r="AY14" s="9" t="s">
        <v>13</v>
      </c>
      <c r="AZ14" s="6">
        <f t="shared" si="1"/>
        <v>91</v>
      </c>
      <c r="BA14" s="8">
        <v>2.52</v>
      </c>
      <c r="BB14" s="9" t="s">
        <v>13</v>
      </c>
    </row>
    <row r="15" spans="1:55" x14ac:dyDescent="0.25">
      <c r="B15" s="1">
        <v>7</v>
      </c>
      <c r="C15" s="1" t="s">
        <v>106</v>
      </c>
      <c r="D15" s="1">
        <v>3</v>
      </c>
      <c r="E15" s="1">
        <v>3</v>
      </c>
      <c r="F15" s="1">
        <v>2</v>
      </c>
      <c r="G15" s="1">
        <v>2</v>
      </c>
      <c r="H15" s="1">
        <v>2</v>
      </c>
      <c r="I15" s="1">
        <v>3</v>
      </c>
      <c r="J15" s="1">
        <v>2</v>
      </c>
      <c r="K15" s="1">
        <v>2</v>
      </c>
      <c r="L15" s="1">
        <v>3</v>
      </c>
      <c r="M15" s="1">
        <v>2</v>
      </c>
      <c r="N15" s="1">
        <v>2</v>
      </c>
      <c r="O15" s="5">
        <v>24</v>
      </c>
      <c r="P15" s="7">
        <v>2.1800000000000002</v>
      </c>
      <c r="Q15" s="9" t="s">
        <v>12</v>
      </c>
      <c r="R15" s="1">
        <v>3</v>
      </c>
      <c r="S15" s="1">
        <v>2</v>
      </c>
      <c r="T15" s="1">
        <v>2</v>
      </c>
      <c r="U15" s="1">
        <v>3</v>
      </c>
      <c r="V15" s="1">
        <v>2</v>
      </c>
      <c r="W15" s="1">
        <v>2</v>
      </c>
      <c r="X15" s="1">
        <v>3</v>
      </c>
      <c r="Y15" s="1">
        <v>2</v>
      </c>
      <c r="Z15" s="1">
        <v>2</v>
      </c>
      <c r="AA15" s="1">
        <v>3</v>
      </c>
      <c r="AB15" s="1">
        <v>2</v>
      </c>
      <c r="AC15" s="5">
        <v>26</v>
      </c>
      <c r="AD15" s="7">
        <v>2.3636363636363638</v>
      </c>
      <c r="AE15" s="9" t="s">
        <v>12</v>
      </c>
      <c r="AF15" s="1">
        <v>3</v>
      </c>
      <c r="AG15" s="1">
        <v>3</v>
      </c>
      <c r="AH15" s="1">
        <v>3</v>
      </c>
      <c r="AI15" s="1">
        <v>2</v>
      </c>
      <c r="AJ15" s="1">
        <v>2</v>
      </c>
      <c r="AK15" s="5">
        <f t="shared" si="0"/>
        <v>13</v>
      </c>
      <c r="AL15" s="7">
        <f t="shared" si="2"/>
        <v>2.1666666666666665</v>
      </c>
      <c r="AM15" s="9" t="s">
        <v>12</v>
      </c>
      <c r="AN15" s="1">
        <v>2</v>
      </c>
      <c r="AO15" s="1">
        <v>3</v>
      </c>
      <c r="AP15" s="1">
        <v>3</v>
      </c>
      <c r="AQ15" s="1">
        <v>3</v>
      </c>
      <c r="AR15" s="1">
        <v>2</v>
      </c>
      <c r="AS15" s="1">
        <v>2</v>
      </c>
      <c r="AT15" s="1">
        <v>3</v>
      </c>
      <c r="AU15" s="1">
        <v>3</v>
      </c>
      <c r="AV15" s="1">
        <v>3</v>
      </c>
      <c r="AW15" s="5">
        <f t="shared" si="3"/>
        <v>24</v>
      </c>
      <c r="AX15" s="7">
        <v>2.66</v>
      </c>
      <c r="AY15" s="9" t="s">
        <v>13</v>
      </c>
      <c r="AZ15" s="6">
        <f t="shared" si="1"/>
        <v>87</v>
      </c>
      <c r="BA15" s="8">
        <v>2.42</v>
      </c>
      <c r="BB15" s="9" t="s">
        <v>12</v>
      </c>
    </row>
    <row r="16" spans="1:55" x14ac:dyDescent="0.25">
      <c r="B16" s="1">
        <v>8</v>
      </c>
      <c r="C16" s="1" t="s">
        <v>119</v>
      </c>
      <c r="D16" s="1">
        <v>3</v>
      </c>
      <c r="E16" s="1">
        <v>3</v>
      </c>
      <c r="F16" s="1">
        <v>2</v>
      </c>
      <c r="G16" s="1">
        <v>3</v>
      </c>
      <c r="H16" s="1">
        <v>2</v>
      </c>
      <c r="I16" s="1">
        <v>2</v>
      </c>
      <c r="J16" s="1">
        <v>2</v>
      </c>
      <c r="K16" s="1">
        <v>3</v>
      </c>
      <c r="L16" s="1">
        <v>3</v>
      </c>
      <c r="M16" s="1">
        <v>2</v>
      </c>
      <c r="N16" s="1">
        <v>3</v>
      </c>
      <c r="O16" s="5">
        <v>28</v>
      </c>
      <c r="P16" s="7">
        <v>2.5499999999999998</v>
      </c>
      <c r="Q16" s="9" t="s">
        <v>13</v>
      </c>
      <c r="R16" s="1">
        <v>3</v>
      </c>
      <c r="S16" s="1">
        <v>3</v>
      </c>
      <c r="T16" s="1">
        <v>2</v>
      </c>
      <c r="U16" s="1">
        <v>2</v>
      </c>
      <c r="V16" s="1">
        <v>2</v>
      </c>
      <c r="W16" s="1">
        <v>3</v>
      </c>
      <c r="X16" s="1">
        <v>2</v>
      </c>
      <c r="Y16" s="1">
        <v>2</v>
      </c>
      <c r="Z16" s="1">
        <v>3</v>
      </c>
      <c r="AA16" s="1">
        <v>3</v>
      </c>
      <c r="AB16" s="1">
        <v>2</v>
      </c>
      <c r="AC16" s="5">
        <v>27</v>
      </c>
      <c r="AD16" s="7">
        <v>2.4545454545454546</v>
      </c>
      <c r="AE16" s="9" t="s">
        <v>12</v>
      </c>
      <c r="AF16" s="1">
        <v>3</v>
      </c>
      <c r="AG16" s="1">
        <v>3</v>
      </c>
      <c r="AH16" s="1">
        <v>2</v>
      </c>
      <c r="AI16" s="1">
        <v>3</v>
      </c>
      <c r="AJ16" s="1">
        <v>2</v>
      </c>
      <c r="AK16" s="5">
        <f t="shared" si="0"/>
        <v>13</v>
      </c>
      <c r="AL16" s="7">
        <f t="shared" si="2"/>
        <v>2.1666666666666665</v>
      </c>
      <c r="AM16" s="9" t="s">
        <v>12</v>
      </c>
      <c r="AN16" s="1">
        <v>3</v>
      </c>
      <c r="AO16" s="1">
        <v>3</v>
      </c>
      <c r="AP16" s="1">
        <v>3</v>
      </c>
      <c r="AQ16" s="1">
        <v>2</v>
      </c>
      <c r="AR16" s="1">
        <v>3</v>
      </c>
      <c r="AS16" s="1">
        <v>2</v>
      </c>
      <c r="AT16" s="1">
        <v>3</v>
      </c>
      <c r="AU16" s="1">
        <v>3</v>
      </c>
      <c r="AV16" s="1">
        <v>3</v>
      </c>
      <c r="AW16" s="5">
        <f t="shared" si="3"/>
        <v>25</v>
      </c>
      <c r="AX16" s="7">
        <v>2.77</v>
      </c>
      <c r="AY16" s="9" t="s">
        <v>13</v>
      </c>
      <c r="AZ16" s="6">
        <f t="shared" si="1"/>
        <v>93</v>
      </c>
      <c r="BA16" s="8">
        <v>2.58</v>
      </c>
      <c r="BB16" s="9" t="s">
        <v>13</v>
      </c>
    </row>
    <row r="17" spans="2:54" x14ac:dyDescent="0.25">
      <c r="B17" s="1">
        <v>9</v>
      </c>
      <c r="C17" s="1" t="s">
        <v>132</v>
      </c>
      <c r="D17" s="1">
        <v>3</v>
      </c>
      <c r="E17" s="1">
        <v>3</v>
      </c>
      <c r="F17" s="1">
        <v>2</v>
      </c>
      <c r="G17" s="1">
        <v>3</v>
      </c>
      <c r="H17" s="1">
        <v>3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3</v>
      </c>
      <c r="O17" s="5">
        <v>27</v>
      </c>
      <c r="P17" s="7">
        <v>2.4500000000000002</v>
      </c>
      <c r="Q17" s="9" t="s">
        <v>12</v>
      </c>
      <c r="R17" s="1">
        <v>2</v>
      </c>
      <c r="S17" s="1">
        <v>3</v>
      </c>
      <c r="T17" s="1">
        <v>3</v>
      </c>
      <c r="U17" s="1">
        <v>2</v>
      </c>
      <c r="V17" s="1">
        <v>2</v>
      </c>
      <c r="W17" s="1">
        <v>2</v>
      </c>
      <c r="X17" s="1">
        <v>2</v>
      </c>
      <c r="Y17" s="1">
        <v>2</v>
      </c>
      <c r="Z17" s="1">
        <v>2</v>
      </c>
      <c r="AA17" s="1">
        <v>2</v>
      </c>
      <c r="AB17" s="1">
        <v>2</v>
      </c>
      <c r="AC17" s="5">
        <v>24</v>
      </c>
      <c r="AD17" s="7">
        <v>2.1818181818181817</v>
      </c>
      <c r="AE17" s="9" t="s">
        <v>12</v>
      </c>
      <c r="AF17" s="1">
        <v>3</v>
      </c>
      <c r="AG17" s="1">
        <v>3</v>
      </c>
      <c r="AH17" s="1">
        <v>2</v>
      </c>
      <c r="AI17" s="1">
        <v>3</v>
      </c>
      <c r="AJ17" s="1">
        <v>3</v>
      </c>
      <c r="AK17" s="5">
        <f t="shared" si="0"/>
        <v>14</v>
      </c>
      <c r="AL17" s="7">
        <f t="shared" si="2"/>
        <v>2.3333333333333335</v>
      </c>
      <c r="AM17" s="9" t="s">
        <v>12</v>
      </c>
      <c r="AN17" s="1">
        <v>2</v>
      </c>
      <c r="AO17" s="1">
        <v>3</v>
      </c>
      <c r="AP17" s="1">
        <v>3</v>
      </c>
      <c r="AQ17" s="1">
        <v>2</v>
      </c>
      <c r="AR17" s="1">
        <v>3</v>
      </c>
      <c r="AS17" s="1">
        <v>3</v>
      </c>
      <c r="AT17" s="1">
        <v>3</v>
      </c>
      <c r="AU17" s="1">
        <v>3</v>
      </c>
      <c r="AV17" s="1">
        <v>3</v>
      </c>
      <c r="AW17" s="5">
        <f t="shared" si="3"/>
        <v>25</v>
      </c>
      <c r="AX17" s="7">
        <v>2.77</v>
      </c>
      <c r="AY17" s="9" t="s">
        <v>13</v>
      </c>
      <c r="AZ17" s="6">
        <f t="shared" si="1"/>
        <v>90</v>
      </c>
      <c r="BA17" s="8">
        <v>2.5</v>
      </c>
      <c r="BB17" s="9" t="s">
        <v>13</v>
      </c>
    </row>
    <row r="18" spans="2:54" x14ac:dyDescent="0.25">
      <c r="B18" s="1">
        <v>10</v>
      </c>
      <c r="C18" s="1" t="s">
        <v>116</v>
      </c>
      <c r="D18" s="1">
        <v>3</v>
      </c>
      <c r="E18" s="1">
        <v>2</v>
      </c>
      <c r="F18" s="1">
        <v>2</v>
      </c>
      <c r="G18" s="1">
        <v>3</v>
      </c>
      <c r="H18" s="1">
        <v>2</v>
      </c>
      <c r="I18" s="1">
        <v>2</v>
      </c>
      <c r="J18" s="1">
        <v>2</v>
      </c>
      <c r="K18" s="1">
        <v>3</v>
      </c>
      <c r="L18" s="1">
        <v>2</v>
      </c>
      <c r="M18" s="1">
        <v>3</v>
      </c>
      <c r="N18" s="1">
        <v>3</v>
      </c>
      <c r="O18" s="5">
        <v>27</v>
      </c>
      <c r="P18" s="7">
        <v>2.4500000000000002</v>
      </c>
      <c r="Q18" s="9" t="s">
        <v>12</v>
      </c>
      <c r="R18" s="1">
        <v>3</v>
      </c>
      <c r="S18" s="1">
        <v>3</v>
      </c>
      <c r="T18" s="1">
        <v>2</v>
      </c>
      <c r="U18" s="1">
        <v>2</v>
      </c>
      <c r="V18" s="1">
        <v>2</v>
      </c>
      <c r="W18" s="1">
        <v>3</v>
      </c>
      <c r="X18" s="1">
        <v>2</v>
      </c>
      <c r="Y18" s="1">
        <v>2</v>
      </c>
      <c r="Z18" s="1">
        <v>3</v>
      </c>
      <c r="AA18" s="1">
        <v>2</v>
      </c>
      <c r="AB18" s="1">
        <v>3</v>
      </c>
      <c r="AC18" s="5">
        <v>27</v>
      </c>
      <c r="AD18" s="7">
        <v>2.4545454545454546</v>
      </c>
      <c r="AE18" s="9" t="s">
        <v>12</v>
      </c>
      <c r="AF18" s="1">
        <v>3</v>
      </c>
      <c r="AG18" s="1">
        <v>2</v>
      </c>
      <c r="AH18" s="1">
        <v>3</v>
      </c>
      <c r="AI18" s="1">
        <v>3</v>
      </c>
      <c r="AJ18" s="1">
        <v>2</v>
      </c>
      <c r="AK18" s="5">
        <f t="shared" si="0"/>
        <v>13</v>
      </c>
      <c r="AL18" s="7">
        <f t="shared" si="2"/>
        <v>2.1666666666666665</v>
      </c>
      <c r="AM18" s="9" t="s">
        <v>12</v>
      </c>
      <c r="AN18" s="1">
        <v>3</v>
      </c>
      <c r="AO18" s="1">
        <v>3</v>
      </c>
      <c r="AP18" s="1">
        <v>2</v>
      </c>
      <c r="AQ18" s="1">
        <v>3</v>
      </c>
      <c r="AR18" s="1">
        <v>3</v>
      </c>
      <c r="AS18" s="1">
        <v>2</v>
      </c>
      <c r="AT18" s="1">
        <v>2</v>
      </c>
      <c r="AU18" s="1">
        <v>2</v>
      </c>
      <c r="AV18" s="1">
        <v>3</v>
      </c>
      <c r="AW18" s="5">
        <f t="shared" si="3"/>
        <v>23</v>
      </c>
      <c r="AX18" s="7">
        <v>2.5499999999999998</v>
      </c>
      <c r="AY18" s="9" t="s">
        <v>13</v>
      </c>
      <c r="AZ18" s="6">
        <f t="shared" si="1"/>
        <v>90</v>
      </c>
      <c r="BA18" s="8">
        <v>2.5</v>
      </c>
      <c r="BB18" s="9" t="s">
        <v>13</v>
      </c>
    </row>
    <row r="19" spans="2:54" x14ac:dyDescent="0.25">
      <c r="B19" s="1">
        <v>11</v>
      </c>
      <c r="C19" s="1" t="s">
        <v>107</v>
      </c>
      <c r="D19" s="1">
        <v>3</v>
      </c>
      <c r="E19" s="1">
        <v>2</v>
      </c>
      <c r="F19" s="1">
        <v>2</v>
      </c>
      <c r="G19" s="1">
        <v>3</v>
      </c>
      <c r="H19" s="1">
        <v>2</v>
      </c>
      <c r="I19" s="1">
        <v>2</v>
      </c>
      <c r="J19" s="1">
        <v>2</v>
      </c>
      <c r="K19" s="1">
        <v>2</v>
      </c>
      <c r="L19" s="1">
        <v>3</v>
      </c>
      <c r="M19" s="1">
        <v>3</v>
      </c>
      <c r="N19" s="1">
        <v>3</v>
      </c>
      <c r="O19" s="5">
        <v>27</v>
      </c>
      <c r="P19" s="7">
        <v>2.4500000000000002</v>
      </c>
      <c r="Q19" s="9" t="s">
        <v>12</v>
      </c>
      <c r="R19" s="1">
        <v>3</v>
      </c>
      <c r="S19" s="1">
        <v>3</v>
      </c>
      <c r="T19" s="1">
        <v>2</v>
      </c>
      <c r="U19" s="1">
        <v>2</v>
      </c>
      <c r="V19" s="1">
        <v>2</v>
      </c>
      <c r="W19" s="1">
        <v>2</v>
      </c>
      <c r="X19" s="1">
        <v>2</v>
      </c>
      <c r="Y19" s="1">
        <v>2</v>
      </c>
      <c r="Z19" s="1">
        <v>2</v>
      </c>
      <c r="AA19" s="1">
        <v>3</v>
      </c>
      <c r="AB19" s="1">
        <v>3</v>
      </c>
      <c r="AC19" s="5">
        <v>26</v>
      </c>
      <c r="AD19" s="7">
        <v>2.3636363636363638</v>
      </c>
      <c r="AE19" s="9" t="s">
        <v>12</v>
      </c>
      <c r="AF19" s="1">
        <v>3</v>
      </c>
      <c r="AG19" s="1">
        <v>2</v>
      </c>
      <c r="AH19" s="1">
        <v>3</v>
      </c>
      <c r="AI19" s="1">
        <v>3</v>
      </c>
      <c r="AJ19" s="1">
        <v>2</v>
      </c>
      <c r="AK19" s="5">
        <f t="shared" si="0"/>
        <v>13</v>
      </c>
      <c r="AL19" s="7">
        <f t="shared" si="2"/>
        <v>2.1666666666666665</v>
      </c>
      <c r="AM19" s="9" t="s">
        <v>12</v>
      </c>
      <c r="AN19" s="1">
        <v>3</v>
      </c>
      <c r="AO19" s="1">
        <v>3</v>
      </c>
      <c r="AP19" s="1">
        <v>2</v>
      </c>
      <c r="AQ19" s="1">
        <v>3</v>
      </c>
      <c r="AR19" s="1">
        <v>3</v>
      </c>
      <c r="AS19" s="1">
        <v>2</v>
      </c>
      <c r="AT19" s="1">
        <v>3</v>
      </c>
      <c r="AU19" s="1">
        <v>3</v>
      </c>
      <c r="AV19" s="1">
        <v>3</v>
      </c>
      <c r="AW19" s="5">
        <f t="shared" si="3"/>
        <v>25</v>
      </c>
      <c r="AX19" s="7">
        <v>2.77</v>
      </c>
      <c r="AY19" s="9" t="s">
        <v>13</v>
      </c>
      <c r="AZ19" s="6">
        <f t="shared" si="1"/>
        <v>91</v>
      </c>
      <c r="BA19" s="8">
        <v>2.52</v>
      </c>
      <c r="BB19" s="9" t="s">
        <v>13</v>
      </c>
    </row>
    <row r="20" spans="2:54" x14ac:dyDescent="0.25">
      <c r="B20" s="1">
        <v>12</v>
      </c>
      <c r="C20" s="1" t="s">
        <v>109</v>
      </c>
      <c r="D20" s="1">
        <v>2</v>
      </c>
      <c r="E20" s="1">
        <v>3</v>
      </c>
      <c r="F20" s="1">
        <v>3</v>
      </c>
      <c r="G20" s="1">
        <v>3</v>
      </c>
      <c r="H20" s="1">
        <v>2</v>
      </c>
      <c r="I20" s="1">
        <v>2</v>
      </c>
      <c r="J20" s="1">
        <v>2</v>
      </c>
      <c r="K20" s="1">
        <v>3</v>
      </c>
      <c r="L20" s="1">
        <v>3</v>
      </c>
      <c r="M20" s="1">
        <v>2</v>
      </c>
      <c r="N20" s="1">
        <v>3</v>
      </c>
      <c r="O20" s="5">
        <v>28</v>
      </c>
      <c r="P20" s="7">
        <v>2.5499999999999998</v>
      </c>
      <c r="Q20" s="9" t="s">
        <v>13</v>
      </c>
      <c r="R20" s="1">
        <v>2</v>
      </c>
      <c r="S20" s="1">
        <v>3</v>
      </c>
      <c r="T20" s="1">
        <v>2</v>
      </c>
      <c r="U20" s="1">
        <v>2</v>
      </c>
      <c r="V20" s="1">
        <v>2</v>
      </c>
      <c r="W20" s="1">
        <v>3</v>
      </c>
      <c r="X20" s="1">
        <v>2</v>
      </c>
      <c r="Y20" s="1">
        <v>2</v>
      </c>
      <c r="Z20" s="1">
        <v>3</v>
      </c>
      <c r="AA20" s="1">
        <v>3</v>
      </c>
      <c r="AB20" s="1">
        <v>2</v>
      </c>
      <c r="AC20" s="5">
        <v>26</v>
      </c>
      <c r="AD20" s="7">
        <v>2.3636363636363638</v>
      </c>
      <c r="AE20" s="9" t="s">
        <v>12</v>
      </c>
      <c r="AF20" s="1">
        <v>2</v>
      </c>
      <c r="AG20" s="1">
        <v>3</v>
      </c>
      <c r="AH20" s="1">
        <v>3</v>
      </c>
      <c r="AI20" s="1">
        <v>3</v>
      </c>
      <c r="AJ20" s="1">
        <v>2</v>
      </c>
      <c r="AK20" s="5">
        <f t="shared" si="0"/>
        <v>13</v>
      </c>
      <c r="AL20" s="7">
        <f t="shared" si="2"/>
        <v>2.1666666666666665</v>
      </c>
      <c r="AM20" s="9" t="s">
        <v>12</v>
      </c>
      <c r="AN20" s="1">
        <v>3</v>
      </c>
      <c r="AO20" s="1">
        <v>2</v>
      </c>
      <c r="AP20" s="1">
        <v>3</v>
      </c>
      <c r="AQ20" s="1">
        <v>3</v>
      </c>
      <c r="AR20" s="1">
        <v>3</v>
      </c>
      <c r="AS20" s="1">
        <v>2</v>
      </c>
      <c r="AT20" s="1">
        <v>2</v>
      </c>
      <c r="AU20" s="1">
        <v>3</v>
      </c>
      <c r="AV20" s="1">
        <v>3</v>
      </c>
      <c r="AW20" s="5">
        <f t="shared" si="3"/>
        <v>24</v>
      </c>
      <c r="AX20" s="7">
        <v>2.66</v>
      </c>
      <c r="AY20" s="9" t="s">
        <v>13</v>
      </c>
      <c r="AZ20" s="6">
        <f t="shared" si="1"/>
        <v>91</v>
      </c>
      <c r="BA20" s="8">
        <v>2.52</v>
      </c>
      <c r="BB20" s="9" t="s">
        <v>13</v>
      </c>
    </row>
    <row r="21" spans="2:54" x14ac:dyDescent="0.25">
      <c r="B21" s="1">
        <v>13</v>
      </c>
      <c r="C21" s="1" t="s">
        <v>133</v>
      </c>
      <c r="D21" s="1">
        <v>2</v>
      </c>
      <c r="E21" s="1">
        <v>3</v>
      </c>
      <c r="F21" s="1">
        <v>3</v>
      </c>
      <c r="G21" s="1">
        <v>3</v>
      </c>
      <c r="H21" s="1">
        <v>3</v>
      </c>
      <c r="I21" s="1">
        <v>3</v>
      </c>
      <c r="J21" s="1">
        <v>2</v>
      </c>
      <c r="K21" s="1">
        <v>2</v>
      </c>
      <c r="L21" s="1">
        <v>2</v>
      </c>
      <c r="M21" s="1">
        <v>3</v>
      </c>
      <c r="N21" s="1">
        <v>3</v>
      </c>
      <c r="O21" s="5">
        <v>29</v>
      </c>
      <c r="P21" s="7">
        <v>2.63</v>
      </c>
      <c r="Q21" s="9" t="s">
        <v>13</v>
      </c>
      <c r="R21" s="1">
        <v>3</v>
      </c>
      <c r="S21" s="1">
        <v>3</v>
      </c>
      <c r="T21" s="1">
        <v>3</v>
      </c>
      <c r="U21" s="1">
        <v>3</v>
      </c>
      <c r="V21" s="1">
        <v>2</v>
      </c>
      <c r="W21" s="1">
        <v>2</v>
      </c>
      <c r="X21" s="1">
        <v>3</v>
      </c>
      <c r="Y21" s="1">
        <v>2</v>
      </c>
      <c r="Z21" s="1">
        <v>2</v>
      </c>
      <c r="AA21" s="1">
        <v>2</v>
      </c>
      <c r="AB21" s="1">
        <v>3</v>
      </c>
      <c r="AC21" s="5">
        <v>28</v>
      </c>
      <c r="AD21" s="7">
        <v>2.5454545454545454</v>
      </c>
      <c r="AE21" s="9" t="s">
        <v>13</v>
      </c>
      <c r="AF21" s="1">
        <v>2</v>
      </c>
      <c r="AG21" s="1">
        <v>3</v>
      </c>
      <c r="AH21" s="1">
        <v>3</v>
      </c>
      <c r="AI21" s="1">
        <v>3</v>
      </c>
      <c r="AJ21" s="1">
        <v>3</v>
      </c>
      <c r="AK21" s="5">
        <f t="shared" si="0"/>
        <v>14</v>
      </c>
      <c r="AL21" s="7">
        <f t="shared" si="2"/>
        <v>2.3333333333333335</v>
      </c>
      <c r="AM21" s="9" t="s">
        <v>12</v>
      </c>
      <c r="AN21" s="1">
        <v>3</v>
      </c>
      <c r="AO21" s="1">
        <v>2</v>
      </c>
      <c r="AP21" s="1">
        <v>3</v>
      </c>
      <c r="AQ21" s="1">
        <v>3</v>
      </c>
      <c r="AR21" s="1">
        <v>3</v>
      </c>
      <c r="AS21" s="1">
        <v>3</v>
      </c>
      <c r="AT21" s="1">
        <v>2</v>
      </c>
      <c r="AU21" s="1">
        <v>3</v>
      </c>
      <c r="AV21" s="1">
        <v>3</v>
      </c>
      <c r="AW21" s="5">
        <f t="shared" si="3"/>
        <v>25</v>
      </c>
      <c r="AX21" s="7">
        <v>2.77</v>
      </c>
      <c r="AY21" s="9" t="s">
        <v>13</v>
      </c>
      <c r="AZ21" s="6">
        <f t="shared" si="1"/>
        <v>96</v>
      </c>
      <c r="BA21" s="8">
        <v>2.66</v>
      </c>
      <c r="BB21" s="9" t="s">
        <v>13</v>
      </c>
    </row>
    <row r="22" spans="2:54" x14ac:dyDescent="0.25">
      <c r="B22" s="1">
        <v>14</v>
      </c>
      <c r="C22" s="1" t="s">
        <v>118</v>
      </c>
      <c r="D22" s="1">
        <v>3</v>
      </c>
      <c r="E22" s="1">
        <v>2</v>
      </c>
      <c r="F22" s="1">
        <v>2</v>
      </c>
      <c r="G22" s="1">
        <v>3</v>
      </c>
      <c r="H22" s="1">
        <v>2</v>
      </c>
      <c r="I22" s="1">
        <v>3</v>
      </c>
      <c r="J22" s="1">
        <v>2</v>
      </c>
      <c r="K22" s="1">
        <v>3</v>
      </c>
      <c r="L22" s="1">
        <v>3</v>
      </c>
      <c r="M22" s="1">
        <v>2</v>
      </c>
      <c r="N22" s="1">
        <v>2</v>
      </c>
      <c r="O22" s="5">
        <v>27</v>
      </c>
      <c r="P22" s="7">
        <v>2.4500000000000002</v>
      </c>
      <c r="Q22" s="9" t="s">
        <v>12</v>
      </c>
      <c r="R22" s="1">
        <v>2</v>
      </c>
      <c r="S22" s="1">
        <v>3</v>
      </c>
      <c r="T22" s="1">
        <v>2</v>
      </c>
      <c r="U22" s="1">
        <v>3</v>
      </c>
      <c r="V22" s="1">
        <v>2</v>
      </c>
      <c r="W22" s="1">
        <v>3</v>
      </c>
      <c r="X22" s="1">
        <v>3</v>
      </c>
      <c r="Y22" s="1">
        <v>2</v>
      </c>
      <c r="Z22" s="1">
        <v>3</v>
      </c>
      <c r="AA22" s="1">
        <v>3</v>
      </c>
      <c r="AB22" s="1">
        <v>2</v>
      </c>
      <c r="AC22" s="5">
        <v>28</v>
      </c>
      <c r="AD22" s="7">
        <v>2.5454545454545454</v>
      </c>
      <c r="AE22" s="9" t="s">
        <v>13</v>
      </c>
      <c r="AF22" s="1">
        <v>3</v>
      </c>
      <c r="AG22" s="1">
        <v>2</v>
      </c>
      <c r="AH22" s="1">
        <v>3</v>
      </c>
      <c r="AI22" s="1">
        <v>3</v>
      </c>
      <c r="AJ22" s="1">
        <v>2</v>
      </c>
      <c r="AK22" s="5">
        <f t="shared" si="0"/>
        <v>13</v>
      </c>
      <c r="AL22" s="7">
        <f t="shared" si="2"/>
        <v>2.1666666666666665</v>
      </c>
      <c r="AM22" s="9" t="s">
        <v>12</v>
      </c>
      <c r="AN22" s="1">
        <v>3</v>
      </c>
      <c r="AO22" s="1">
        <v>3</v>
      </c>
      <c r="AP22" s="1">
        <v>2</v>
      </c>
      <c r="AQ22" s="1">
        <v>3</v>
      </c>
      <c r="AR22" s="1">
        <v>3</v>
      </c>
      <c r="AS22" s="1">
        <v>2</v>
      </c>
      <c r="AT22" s="1">
        <v>3</v>
      </c>
      <c r="AU22" s="1">
        <v>3</v>
      </c>
      <c r="AV22" s="1">
        <v>2</v>
      </c>
      <c r="AW22" s="5">
        <f t="shared" si="3"/>
        <v>24</v>
      </c>
      <c r="AX22" s="7">
        <v>2.66</v>
      </c>
      <c r="AY22" s="9" t="s">
        <v>13</v>
      </c>
      <c r="AZ22" s="6">
        <f t="shared" si="1"/>
        <v>92</v>
      </c>
      <c r="BA22" s="8">
        <v>2.5499999999999998</v>
      </c>
      <c r="BB22" s="9" t="s">
        <v>13</v>
      </c>
    </row>
    <row r="23" spans="2:54" x14ac:dyDescent="0.25">
      <c r="B23" s="1">
        <v>15</v>
      </c>
      <c r="C23" s="1" t="s">
        <v>117</v>
      </c>
      <c r="D23" s="1">
        <v>3</v>
      </c>
      <c r="E23" s="1">
        <v>3</v>
      </c>
      <c r="F23" s="1">
        <v>2</v>
      </c>
      <c r="G23" s="1">
        <v>2</v>
      </c>
      <c r="H23" s="1">
        <v>3</v>
      </c>
      <c r="I23" s="1">
        <v>3</v>
      </c>
      <c r="J23" s="1">
        <v>2</v>
      </c>
      <c r="K23" s="1">
        <v>2</v>
      </c>
      <c r="L23" s="1">
        <v>3</v>
      </c>
      <c r="M23" s="1">
        <v>3</v>
      </c>
      <c r="N23" s="1">
        <v>3</v>
      </c>
      <c r="O23" s="5">
        <v>29</v>
      </c>
      <c r="P23" s="7">
        <v>2.63</v>
      </c>
      <c r="Q23" s="9" t="s">
        <v>13</v>
      </c>
      <c r="R23" s="1">
        <v>3</v>
      </c>
      <c r="S23" s="1">
        <v>2</v>
      </c>
      <c r="T23" s="1">
        <v>3</v>
      </c>
      <c r="U23" s="1">
        <v>3</v>
      </c>
      <c r="V23" s="1">
        <v>2</v>
      </c>
      <c r="W23" s="1">
        <v>2</v>
      </c>
      <c r="X23" s="1">
        <v>3</v>
      </c>
      <c r="Y23" s="1">
        <v>2</v>
      </c>
      <c r="Z23" s="1">
        <v>2</v>
      </c>
      <c r="AA23" s="1">
        <v>3</v>
      </c>
      <c r="AB23" s="1">
        <v>3</v>
      </c>
      <c r="AC23" s="5">
        <v>28</v>
      </c>
      <c r="AD23" s="7">
        <v>2.5454545454545454</v>
      </c>
      <c r="AE23" s="9" t="s">
        <v>13</v>
      </c>
      <c r="AF23" s="1">
        <v>3</v>
      </c>
      <c r="AG23" s="1">
        <v>3</v>
      </c>
      <c r="AH23" s="1">
        <v>3</v>
      </c>
      <c r="AI23" s="1">
        <v>2</v>
      </c>
      <c r="AJ23" s="1">
        <v>3</v>
      </c>
      <c r="AK23" s="5">
        <f t="shared" si="0"/>
        <v>14</v>
      </c>
      <c r="AL23" s="7">
        <f t="shared" si="2"/>
        <v>2.3333333333333335</v>
      </c>
      <c r="AM23" s="9" t="s">
        <v>12</v>
      </c>
      <c r="AN23" s="1">
        <v>3</v>
      </c>
      <c r="AO23" s="1">
        <v>3</v>
      </c>
      <c r="AP23" s="1">
        <v>3</v>
      </c>
      <c r="AQ23" s="1">
        <v>3</v>
      </c>
      <c r="AR23" s="1">
        <v>2</v>
      </c>
      <c r="AS23" s="1">
        <v>3</v>
      </c>
      <c r="AT23" s="1">
        <v>3</v>
      </c>
      <c r="AU23" s="1">
        <v>3</v>
      </c>
      <c r="AV23" s="1">
        <v>2</v>
      </c>
      <c r="AW23" s="5">
        <f t="shared" si="3"/>
        <v>25</v>
      </c>
      <c r="AX23" s="7">
        <v>2.77</v>
      </c>
      <c r="AY23" s="9" t="s">
        <v>13</v>
      </c>
      <c r="AZ23" s="6">
        <f t="shared" si="1"/>
        <v>96</v>
      </c>
      <c r="BA23" s="8">
        <v>2.66</v>
      </c>
      <c r="BB23" s="9" t="s">
        <v>13</v>
      </c>
    </row>
    <row r="24" spans="2:54" x14ac:dyDescent="0.25">
      <c r="B24" s="1">
        <v>16</v>
      </c>
      <c r="C24" s="1" t="s">
        <v>134</v>
      </c>
      <c r="D24" s="1">
        <v>3</v>
      </c>
      <c r="E24" s="1">
        <v>2</v>
      </c>
      <c r="F24" s="1">
        <v>3</v>
      </c>
      <c r="G24" s="1">
        <v>3</v>
      </c>
      <c r="H24" s="1">
        <v>2</v>
      </c>
      <c r="I24" s="1">
        <v>3</v>
      </c>
      <c r="J24" s="1">
        <v>2</v>
      </c>
      <c r="K24" s="1">
        <v>3</v>
      </c>
      <c r="L24" s="1">
        <v>3</v>
      </c>
      <c r="M24" s="1">
        <v>3</v>
      </c>
      <c r="N24" s="1">
        <v>3</v>
      </c>
      <c r="O24" s="5">
        <v>30</v>
      </c>
      <c r="P24" s="7">
        <v>2.72</v>
      </c>
      <c r="Q24" s="9" t="s">
        <v>13</v>
      </c>
      <c r="R24" s="1">
        <v>2</v>
      </c>
      <c r="S24" s="1">
        <v>3</v>
      </c>
      <c r="T24" s="1">
        <v>2</v>
      </c>
      <c r="U24" s="1">
        <v>3</v>
      </c>
      <c r="V24" s="1">
        <v>2</v>
      </c>
      <c r="W24" s="1">
        <v>3</v>
      </c>
      <c r="X24" s="1">
        <v>3</v>
      </c>
      <c r="Y24" s="1">
        <v>2</v>
      </c>
      <c r="Z24" s="1">
        <v>3</v>
      </c>
      <c r="AA24" s="1">
        <v>3</v>
      </c>
      <c r="AB24" s="1">
        <v>3</v>
      </c>
      <c r="AC24" s="5">
        <v>29</v>
      </c>
      <c r="AD24" s="7">
        <v>2.6363636363636362</v>
      </c>
      <c r="AE24" s="9" t="s">
        <v>13</v>
      </c>
      <c r="AF24" s="1">
        <v>3</v>
      </c>
      <c r="AG24" s="1">
        <v>2</v>
      </c>
      <c r="AH24" s="1">
        <v>3</v>
      </c>
      <c r="AI24" s="1">
        <v>3</v>
      </c>
      <c r="AJ24" s="1">
        <v>2</v>
      </c>
      <c r="AK24" s="5">
        <f t="shared" si="0"/>
        <v>13</v>
      </c>
      <c r="AL24" s="7">
        <f t="shared" si="2"/>
        <v>2.1666666666666665</v>
      </c>
      <c r="AM24" s="9" t="s">
        <v>12</v>
      </c>
      <c r="AN24" s="1">
        <v>3</v>
      </c>
      <c r="AO24" s="1">
        <v>3</v>
      </c>
      <c r="AP24" s="1">
        <v>2</v>
      </c>
      <c r="AQ24" s="1">
        <v>3</v>
      </c>
      <c r="AR24" s="1">
        <v>3</v>
      </c>
      <c r="AS24" s="1">
        <v>2</v>
      </c>
      <c r="AT24" s="1">
        <v>2</v>
      </c>
      <c r="AU24" s="1">
        <v>2</v>
      </c>
      <c r="AV24" s="1">
        <v>2</v>
      </c>
      <c r="AW24" s="5">
        <f t="shared" si="3"/>
        <v>22</v>
      </c>
      <c r="AX24" s="7">
        <v>2.44</v>
      </c>
      <c r="AY24" s="9" t="s">
        <v>12</v>
      </c>
      <c r="AZ24" s="6">
        <v>94</v>
      </c>
      <c r="BA24" s="8">
        <v>2.61</v>
      </c>
      <c r="BB24" s="9" t="s">
        <v>13</v>
      </c>
    </row>
    <row r="25" spans="2:54" x14ac:dyDescent="0.25">
      <c r="B25" s="1">
        <v>17</v>
      </c>
      <c r="C25" s="1" t="s">
        <v>127</v>
      </c>
      <c r="D25" s="1">
        <v>3</v>
      </c>
      <c r="E25" s="1">
        <v>3</v>
      </c>
      <c r="F25" s="1">
        <v>2</v>
      </c>
      <c r="G25" s="1">
        <v>3</v>
      </c>
      <c r="H25" s="1">
        <v>3</v>
      </c>
      <c r="I25" s="1">
        <v>2</v>
      </c>
      <c r="J25" s="1">
        <v>3</v>
      </c>
      <c r="K25" s="1">
        <v>2</v>
      </c>
      <c r="L25" s="1">
        <v>2</v>
      </c>
      <c r="M25" s="1">
        <v>3</v>
      </c>
      <c r="N25" s="1">
        <v>2</v>
      </c>
      <c r="O25" s="5">
        <v>28</v>
      </c>
      <c r="P25" s="7">
        <v>2.5499999999999998</v>
      </c>
      <c r="Q25" s="9" t="s">
        <v>13</v>
      </c>
      <c r="R25" s="1">
        <v>2</v>
      </c>
      <c r="S25" s="1">
        <v>3</v>
      </c>
      <c r="T25" s="1">
        <v>3</v>
      </c>
      <c r="U25" s="1">
        <v>2</v>
      </c>
      <c r="V25" s="1">
        <v>3</v>
      </c>
      <c r="W25" s="1">
        <v>2</v>
      </c>
      <c r="X25" s="1">
        <v>2</v>
      </c>
      <c r="Y25" s="1">
        <v>3</v>
      </c>
      <c r="Z25" s="1">
        <v>2</v>
      </c>
      <c r="AA25" s="1">
        <v>2</v>
      </c>
      <c r="AB25" s="1">
        <v>3</v>
      </c>
      <c r="AC25" s="5">
        <v>27</v>
      </c>
      <c r="AD25" s="7">
        <v>2.4545454545454546</v>
      </c>
      <c r="AE25" s="9" t="s">
        <v>12</v>
      </c>
      <c r="AF25" s="1">
        <v>3</v>
      </c>
      <c r="AG25" s="1">
        <v>3</v>
      </c>
      <c r="AH25" s="1">
        <v>2</v>
      </c>
      <c r="AI25" s="1">
        <v>3</v>
      </c>
      <c r="AJ25" s="1">
        <v>3</v>
      </c>
      <c r="AK25" s="5">
        <f t="shared" si="0"/>
        <v>14</v>
      </c>
      <c r="AL25" s="7">
        <f t="shared" si="2"/>
        <v>2.3333333333333335</v>
      </c>
      <c r="AM25" s="9" t="s">
        <v>12</v>
      </c>
      <c r="AN25" s="1">
        <v>2</v>
      </c>
      <c r="AO25" s="1">
        <v>3</v>
      </c>
      <c r="AP25" s="1">
        <v>3</v>
      </c>
      <c r="AQ25" s="1">
        <v>2</v>
      </c>
      <c r="AR25" s="1">
        <v>3</v>
      </c>
      <c r="AS25" s="1">
        <v>3</v>
      </c>
      <c r="AT25" s="1">
        <v>2</v>
      </c>
      <c r="AU25" s="1">
        <v>3</v>
      </c>
      <c r="AV25" s="1">
        <v>3</v>
      </c>
      <c r="AW25" s="5">
        <f t="shared" si="3"/>
        <v>24</v>
      </c>
      <c r="AX25" s="7">
        <v>2.66</v>
      </c>
      <c r="AY25" s="9" t="s">
        <v>13</v>
      </c>
      <c r="AZ25" s="6">
        <f t="shared" si="1"/>
        <v>93</v>
      </c>
      <c r="BA25" s="8">
        <v>2.58</v>
      </c>
      <c r="BB25" s="9" t="s">
        <v>13</v>
      </c>
    </row>
    <row r="26" spans="2:54" x14ac:dyDescent="0.25">
      <c r="B26" s="1">
        <v>18</v>
      </c>
      <c r="C26" s="1" t="s">
        <v>121</v>
      </c>
      <c r="D26" s="1">
        <v>3</v>
      </c>
      <c r="E26" s="1">
        <v>2</v>
      </c>
      <c r="F26" s="1">
        <v>2</v>
      </c>
      <c r="G26" s="1">
        <v>3</v>
      </c>
      <c r="H26" s="1">
        <v>3</v>
      </c>
      <c r="I26" s="1">
        <v>2</v>
      </c>
      <c r="J26" s="1">
        <v>3</v>
      </c>
      <c r="K26" s="1">
        <v>3</v>
      </c>
      <c r="L26" s="1">
        <v>2</v>
      </c>
      <c r="M26" s="1">
        <v>2</v>
      </c>
      <c r="N26" s="1">
        <v>3</v>
      </c>
      <c r="O26" s="5">
        <v>28</v>
      </c>
      <c r="P26" s="7">
        <v>2.5499999999999998</v>
      </c>
      <c r="Q26" s="9" t="s">
        <v>13</v>
      </c>
      <c r="R26" s="1">
        <v>2</v>
      </c>
      <c r="S26" s="1">
        <v>3</v>
      </c>
      <c r="T26" s="1">
        <v>3</v>
      </c>
      <c r="U26" s="1">
        <v>2</v>
      </c>
      <c r="V26" s="1">
        <v>3</v>
      </c>
      <c r="W26" s="1">
        <v>3</v>
      </c>
      <c r="X26" s="1">
        <v>2</v>
      </c>
      <c r="Y26" s="1">
        <v>3</v>
      </c>
      <c r="Z26" s="1">
        <v>3</v>
      </c>
      <c r="AA26" s="1">
        <v>2</v>
      </c>
      <c r="AB26" s="1">
        <v>2</v>
      </c>
      <c r="AC26" s="5">
        <v>28</v>
      </c>
      <c r="AD26" s="7">
        <v>2.5454545454545454</v>
      </c>
      <c r="AE26" s="9" t="s">
        <v>13</v>
      </c>
      <c r="AF26" s="1">
        <v>3</v>
      </c>
      <c r="AG26" s="1">
        <v>2</v>
      </c>
      <c r="AH26" s="1">
        <v>3</v>
      </c>
      <c r="AI26" s="1">
        <v>3</v>
      </c>
      <c r="AJ26" s="1">
        <v>3</v>
      </c>
      <c r="AK26" s="5">
        <f t="shared" si="0"/>
        <v>14</v>
      </c>
      <c r="AL26" s="7">
        <f t="shared" si="2"/>
        <v>2.3333333333333335</v>
      </c>
      <c r="AM26" s="9" t="s">
        <v>12</v>
      </c>
      <c r="AN26" s="1">
        <v>3</v>
      </c>
      <c r="AO26" s="1">
        <v>3</v>
      </c>
      <c r="AP26" s="1">
        <v>2</v>
      </c>
      <c r="AQ26" s="1">
        <v>3</v>
      </c>
      <c r="AR26" s="1">
        <v>3</v>
      </c>
      <c r="AS26" s="1">
        <v>3</v>
      </c>
      <c r="AT26" s="1">
        <v>2</v>
      </c>
      <c r="AU26" s="1">
        <v>2</v>
      </c>
      <c r="AV26" s="1">
        <v>3</v>
      </c>
      <c r="AW26" s="5">
        <f t="shared" si="3"/>
        <v>24</v>
      </c>
      <c r="AX26" s="7">
        <v>2.66</v>
      </c>
      <c r="AY26" s="9" t="s">
        <v>13</v>
      </c>
      <c r="AZ26" s="6">
        <f t="shared" si="1"/>
        <v>94</v>
      </c>
      <c r="BA26" s="8">
        <v>2.61</v>
      </c>
      <c r="BB26" s="9" t="s">
        <v>13</v>
      </c>
    </row>
    <row r="27" spans="2:54" x14ac:dyDescent="0.25">
      <c r="B27" s="1">
        <v>19</v>
      </c>
      <c r="C27" s="1" t="s">
        <v>135</v>
      </c>
      <c r="D27" s="1">
        <v>3</v>
      </c>
      <c r="E27" s="1">
        <v>2</v>
      </c>
      <c r="F27" s="1">
        <v>3</v>
      </c>
      <c r="G27" s="1">
        <v>3</v>
      </c>
      <c r="H27" s="1">
        <v>2</v>
      </c>
      <c r="I27" s="1">
        <v>3</v>
      </c>
      <c r="J27" s="1">
        <v>3</v>
      </c>
      <c r="K27" s="1">
        <v>2</v>
      </c>
      <c r="L27" s="1">
        <v>3</v>
      </c>
      <c r="M27" s="1">
        <v>2</v>
      </c>
      <c r="N27" s="1">
        <v>2</v>
      </c>
      <c r="O27" s="5">
        <v>29</v>
      </c>
      <c r="P27" s="7">
        <v>2.63</v>
      </c>
      <c r="Q27" s="9" t="s">
        <v>13</v>
      </c>
      <c r="R27" s="1">
        <v>3</v>
      </c>
      <c r="S27" s="1">
        <v>3</v>
      </c>
      <c r="T27" s="1">
        <v>2</v>
      </c>
      <c r="U27" s="1">
        <v>3</v>
      </c>
      <c r="V27" s="1">
        <v>3</v>
      </c>
      <c r="W27" s="1">
        <v>2</v>
      </c>
      <c r="X27" s="1">
        <v>3</v>
      </c>
      <c r="Y27" s="1">
        <v>3</v>
      </c>
      <c r="Z27" s="1">
        <v>2</v>
      </c>
      <c r="AA27" s="1">
        <v>3</v>
      </c>
      <c r="AB27" s="1">
        <v>2</v>
      </c>
      <c r="AC27" s="5">
        <v>29</v>
      </c>
      <c r="AD27" s="7">
        <v>2.6363636363636362</v>
      </c>
      <c r="AE27" s="9" t="s">
        <v>13</v>
      </c>
      <c r="AF27" s="1">
        <v>3</v>
      </c>
      <c r="AG27" s="1">
        <v>2</v>
      </c>
      <c r="AH27" s="1">
        <v>3</v>
      </c>
      <c r="AI27" s="1">
        <v>3</v>
      </c>
      <c r="AJ27" s="1">
        <v>2</v>
      </c>
      <c r="AK27" s="5">
        <f t="shared" si="0"/>
        <v>13</v>
      </c>
      <c r="AL27" s="7">
        <f t="shared" si="2"/>
        <v>2.1666666666666665</v>
      </c>
      <c r="AM27" s="9" t="s">
        <v>12</v>
      </c>
      <c r="AN27" s="1">
        <v>3</v>
      </c>
      <c r="AO27" s="1">
        <v>3</v>
      </c>
      <c r="AP27" s="1">
        <v>2</v>
      </c>
      <c r="AQ27" s="1">
        <v>3</v>
      </c>
      <c r="AR27" s="1">
        <v>3</v>
      </c>
      <c r="AS27" s="1">
        <v>2</v>
      </c>
      <c r="AT27" s="1">
        <v>2</v>
      </c>
      <c r="AU27" s="1">
        <v>3</v>
      </c>
      <c r="AV27" s="1">
        <v>2</v>
      </c>
      <c r="AW27" s="5">
        <f t="shared" si="3"/>
        <v>23</v>
      </c>
      <c r="AX27" s="7">
        <v>2.5499999999999998</v>
      </c>
      <c r="AY27" s="9" t="s">
        <v>13</v>
      </c>
      <c r="AZ27" s="6">
        <f t="shared" si="1"/>
        <v>94</v>
      </c>
      <c r="BA27" s="8">
        <v>2.61</v>
      </c>
      <c r="BB27" s="9" t="s">
        <v>13</v>
      </c>
    </row>
    <row r="28" spans="2:54" x14ac:dyDescent="0.25">
      <c r="B28" s="1">
        <v>20</v>
      </c>
      <c r="C28" s="1" t="s">
        <v>137</v>
      </c>
      <c r="D28" s="1">
        <v>3</v>
      </c>
      <c r="E28" s="1">
        <v>2</v>
      </c>
      <c r="F28" s="1">
        <v>2</v>
      </c>
      <c r="G28" s="1">
        <v>3</v>
      </c>
      <c r="H28" s="1">
        <v>2</v>
      </c>
      <c r="I28" s="1">
        <v>3</v>
      </c>
      <c r="J28" s="1">
        <v>3</v>
      </c>
      <c r="K28" s="1">
        <v>3</v>
      </c>
      <c r="L28" s="1">
        <v>3</v>
      </c>
      <c r="M28" s="1">
        <v>2</v>
      </c>
      <c r="N28" s="1">
        <v>3</v>
      </c>
      <c r="O28" s="5">
        <v>29</v>
      </c>
      <c r="P28" s="7">
        <v>2.63</v>
      </c>
      <c r="Q28" s="9" t="s">
        <v>13</v>
      </c>
      <c r="R28" s="1">
        <v>3</v>
      </c>
      <c r="S28" s="1">
        <v>3</v>
      </c>
      <c r="T28" s="1">
        <v>2</v>
      </c>
      <c r="U28" s="1">
        <v>3</v>
      </c>
      <c r="V28" s="1">
        <v>3</v>
      </c>
      <c r="W28" s="1">
        <v>3</v>
      </c>
      <c r="X28" s="1">
        <v>3</v>
      </c>
      <c r="Y28" s="1">
        <v>3</v>
      </c>
      <c r="Z28" s="1">
        <v>3</v>
      </c>
      <c r="AA28" s="1">
        <v>3</v>
      </c>
      <c r="AB28" s="1">
        <v>2</v>
      </c>
      <c r="AC28" s="5">
        <v>31</v>
      </c>
      <c r="AD28" s="7">
        <v>2.8181818181818183</v>
      </c>
      <c r="AE28" s="9" t="s">
        <v>13</v>
      </c>
      <c r="AF28" s="1">
        <v>3</v>
      </c>
      <c r="AG28" s="1">
        <v>2</v>
      </c>
      <c r="AH28" s="1">
        <v>3</v>
      </c>
      <c r="AI28" s="1">
        <v>3</v>
      </c>
      <c r="AJ28" s="1">
        <v>2</v>
      </c>
      <c r="AK28" s="5">
        <f t="shared" si="0"/>
        <v>13</v>
      </c>
      <c r="AL28" s="7">
        <f t="shared" si="2"/>
        <v>2.1666666666666665</v>
      </c>
      <c r="AM28" s="9" t="s">
        <v>12</v>
      </c>
      <c r="AN28" s="1">
        <v>3</v>
      </c>
      <c r="AO28" s="1">
        <v>3</v>
      </c>
      <c r="AP28" s="1">
        <v>2</v>
      </c>
      <c r="AQ28" s="1">
        <v>3</v>
      </c>
      <c r="AR28" s="1">
        <v>3</v>
      </c>
      <c r="AS28" s="1">
        <v>2</v>
      </c>
      <c r="AT28" s="1">
        <v>2</v>
      </c>
      <c r="AU28" s="1">
        <v>3</v>
      </c>
      <c r="AV28" s="1">
        <v>3</v>
      </c>
      <c r="AW28" s="5">
        <f t="shared" si="3"/>
        <v>24</v>
      </c>
      <c r="AX28" s="7">
        <v>2.66</v>
      </c>
      <c r="AY28" s="9" t="s">
        <v>13</v>
      </c>
      <c r="AZ28" s="6">
        <f t="shared" si="1"/>
        <v>97</v>
      </c>
      <c r="BA28" s="8">
        <v>2.69</v>
      </c>
      <c r="BB28" s="9" t="s">
        <v>13</v>
      </c>
    </row>
    <row r="29" spans="2:54" x14ac:dyDescent="0.25">
      <c r="B29" s="1">
        <v>21</v>
      </c>
      <c r="C29" s="1" t="s">
        <v>114</v>
      </c>
      <c r="D29" s="1">
        <v>3</v>
      </c>
      <c r="E29" s="1">
        <v>2</v>
      </c>
      <c r="F29" s="1">
        <v>2</v>
      </c>
      <c r="G29" s="1">
        <v>2</v>
      </c>
      <c r="H29" s="1">
        <v>2</v>
      </c>
      <c r="I29" s="1">
        <v>3</v>
      </c>
      <c r="J29" s="1">
        <v>3</v>
      </c>
      <c r="K29" s="1">
        <v>3</v>
      </c>
      <c r="L29" s="1">
        <v>3</v>
      </c>
      <c r="M29" s="1">
        <v>2</v>
      </c>
      <c r="N29" s="1">
        <v>3</v>
      </c>
      <c r="O29" s="5">
        <v>28</v>
      </c>
      <c r="P29" s="7">
        <v>2.5499999999999998</v>
      </c>
      <c r="Q29" s="9" t="s">
        <v>13</v>
      </c>
      <c r="R29" s="1">
        <v>3</v>
      </c>
      <c r="S29" s="1">
        <v>3</v>
      </c>
      <c r="T29" s="1">
        <v>2</v>
      </c>
      <c r="U29" s="1">
        <v>3</v>
      </c>
      <c r="V29" s="1">
        <v>3</v>
      </c>
      <c r="W29" s="1">
        <v>3</v>
      </c>
      <c r="X29" s="1">
        <v>3</v>
      </c>
      <c r="Y29" s="1">
        <v>3</v>
      </c>
      <c r="Z29" s="1">
        <v>2</v>
      </c>
      <c r="AA29" s="1">
        <v>2</v>
      </c>
      <c r="AB29" s="1">
        <v>2</v>
      </c>
      <c r="AC29" s="5">
        <v>29</v>
      </c>
      <c r="AD29" s="7">
        <v>2.64</v>
      </c>
      <c r="AE29" s="9" t="s">
        <v>13</v>
      </c>
      <c r="AF29" s="1">
        <v>3</v>
      </c>
      <c r="AG29" s="1">
        <v>3</v>
      </c>
      <c r="AH29" s="1">
        <v>3</v>
      </c>
      <c r="AI29" s="1">
        <v>2</v>
      </c>
      <c r="AJ29" s="1">
        <v>3</v>
      </c>
      <c r="AK29" s="5">
        <f t="shared" si="0"/>
        <v>14</v>
      </c>
      <c r="AL29" s="7">
        <f t="shared" si="2"/>
        <v>2.3333333333333335</v>
      </c>
      <c r="AM29" s="9" t="s">
        <v>12</v>
      </c>
      <c r="AN29" s="1">
        <v>3</v>
      </c>
      <c r="AO29" s="1">
        <v>3</v>
      </c>
      <c r="AP29" s="1">
        <v>3</v>
      </c>
      <c r="AQ29" s="1">
        <v>3</v>
      </c>
      <c r="AR29" s="1">
        <v>3</v>
      </c>
      <c r="AS29" s="1">
        <v>3</v>
      </c>
      <c r="AT29" s="1">
        <v>3</v>
      </c>
      <c r="AU29" s="1">
        <v>3</v>
      </c>
      <c r="AV29" s="1">
        <v>2</v>
      </c>
      <c r="AW29" s="5">
        <f t="shared" si="3"/>
        <v>26</v>
      </c>
      <c r="AX29" s="7">
        <v>2.4500000000000002</v>
      </c>
      <c r="AY29" s="9" t="s">
        <v>12</v>
      </c>
      <c r="AZ29" s="6">
        <f t="shared" si="1"/>
        <v>97</v>
      </c>
      <c r="BA29" s="8">
        <v>2.69</v>
      </c>
      <c r="BB29" s="9" t="s">
        <v>13</v>
      </c>
    </row>
    <row r="30" spans="2:54" x14ac:dyDescent="0.25">
      <c r="B30" s="1">
        <v>22</v>
      </c>
      <c r="C30" s="1" t="s">
        <v>123</v>
      </c>
      <c r="D30" s="1">
        <v>3</v>
      </c>
      <c r="E30" s="1">
        <v>2</v>
      </c>
      <c r="F30" s="1">
        <v>2</v>
      </c>
      <c r="G30" s="1">
        <v>2</v>
      </c>
      <c r="H30" s="1">
        <v>2</v>
      </c>
      <c r="I30" s="1">
        <v>3</v>
      </c>
      <c r="J30" s="1">
        <v>3</v>
      </c>
      <c r="K30" s="1">
        <v>3</v>
      </c>
      <c r="L30" s="1">
        <v>2</v>
      </c>
      <c r="M30" s="1">
        <v>2</v>
      </c>
      <c r="N30" s="1">
        <v>3</v>
      </c>
      <c r="O30" s="5">
        <v>27</v>
      </c>
      <c r="P30" s="7">
        <v>2.4500000000000002</v>
      </c>
      <c r="Q30" s="9" t="s">
        <v>12</v>
      </c>
      <c r="R30" s="1">
        <v>3</v>
      </c>
      <c r="S30" s="1">
        <v>3</v>
      </c>
      <c r="T30" s="1">
        <v>2</v>
      </c>
      <c r="U30" s="1">
        <v>3</v>
      </c>
      <c r="V30" s="1">
        <v>3</v>
      </c>
      <c r="W30" s="1">
        <v>2</v>
      </c>
      <c r="X30" s="1">
        <v>3</v>
      </c>
      <c r="Y30" s="1">
        <v>2</v>
      </c>
      <c r="Z30" s="1">
        <v>2</v>
      </c>
      <c r="AA30" s="1">
        <v>2</v>
      </c>
      <c r="AB30" s="1">
        <v>2</v>
      </c>
      <c r="AC30" s="5">
        <v>27</v>
      </c>
      <c r="AD30" s="7">
        <v>2.4500000000000002</v>
      </c>
      <c r="AE30" s="9" t="s">
        <v>12</v>
      </c>
      <c r="AF30" s="1">
        <v>3</v>
      </c>
      <c r="AG30" s="1">
        <v>3</v>
      </c>
      <c r="AH30" s="1">
        <v>2</v>
      </c>
      <c r="AI30" s="1">
        <v>2</v>
      </c>
      <c r="AJ30" s="1">
        <v>3</v>
      </c>
      <c r="AK30" s="5">
        <f t="shared" si="0"/>
        <v>13</v>
      </c>
      <c r="AL30" s="7">
        <f t="shared" si="2"/>
        <v>2.1666666666666665</v>
      </c>
      <c r="AM30" s="9" t="s">
        <v>12</v>
      </c>
      <c r="AN30" s="1">
        <v>3</v>
      </c>
      <c r="AO30" s="1">
        <v>3</v>
      </c>
      <c r="AP30" s="1">
        <v>3</v>
      </c>
      <c r="AQ30" s="1">
        <v>3</v>
      </c>
      <c r="AR30" s="1">
        <v>3</v>
      </c>
      <c r="AS30" s="1">
        <v>3</v>
      </c>
      <c r="AT30" s="1">
        <v>3</v>
      </c>
      <c r="AU30" s="1">
        <v>3</v>
      </c>
      <c r="AV30" s="1">
        <v>3</v>
      </c>
      <c r="AW30" s="5">
        <f t="shared" si="3"/>
        <v>27</v>
      </c>
      <c r="AX30" s="7">
        <v>2.4500000000000002</v>
      </c>
      <c r="AY30" s="9" t="s">
        <v>12</v>
      </c>
      <c r="AZ30" s="6">
        <f t="shared" si="1"/>
        <v>94</v>
      </c>
      <c r="BA30" s="8">
        <v>2.61</v>
      </c>
      <c r="BB30" s="9" t="s">
        <v>13</v>
      </c>
    </row>
    <row r="31" spans="2:54" x14ac:dyDescent="0.25">
      <c r="B31" s="1">
        <v>23</v>
      </c>
      <c r="C31" s="1" t="s">
        <v>120</v>
      </c>
      <c r="D31" s="1">
        <v>2</v>
      </c>
      <c r="E31" s="1">
        <v>3</v>
      </c>
      <c r="F31" s="1">
        <v>2</v>
      </c>
      <c r="G31" s="1">
        <v>2</v>
      </c>
      <c r="H31" s="1">
        <v>3</v>
      </c>
      <c r="I31" s="1">
        <v>2</v>
      </c>
      <c r="J31" s="1">
        <v>2</v>
      </c>
      <c r="K31" s="1">
        <v>2</v>
      </c>
      <c r="L31" s="1">
        <v>3</v>
      </c>
      <c r="M31" s="1">
        <v>2</v>
      </c>
      <c r="N31" s="1">
        <v>3</v>
      </c>
      <c r="O31" s="5">
        <v>26</v>
      </c>
      <c r="P31" s="7">
        <v>2.36</v>
      </c>
      <c r="Q31" s="9" t="s">
        <v>12</v>
      </c>
      <c r="R31" s="1">
        <v>3</v>
      </c>
      <c r="S31" s="1">
        <v>2</v>
      </c>
      <c r="T31" s="1">
        <v>3</v>
      </c>
      <c r="U31" s="1">
        <v>2</v>
      </c>
      <c r="V31" s="1">
        <v>2</v>
      </c>
      <c r="W31" s="1">
        <v>2</v>
      </c>
      <c r="X31" s="1">
        <v>2</v>
      </c>
      <c r="Y31" s="1">
        <v>2</v>
      </c>
      <c r="Z31" s="1">
        <v>2</v>
      </c>
      <c r="AA31" s="1">
        <v>3</v>
      </c>
      <c r="AB31" s="1">
        <v>2</v>
      </c>
      <c r="AC31" s="5">
        <v>25</v>
      </c>
      <c r="AD31" s="7">
        <v>2.2727272727272729</v>
      </c>
      <c r="AE31" s="9" t="s">
        <v>12</v>
      </c>
      <c r="AF31" s="1">
        <v>3</v>
      </c>
      <c r="AG31" s="1">
        <v>3</v>
      </c>
      <c r="AH31" s="1">
        <v>3</v>
      </c>
      <c r="AI31" s="1">
        <v>2</v>
      </c>
      <c r="AJ31" s="1">
        <v>3</v>
      </c>
      <c r="AK31" s="5">
        <f t="shared" si="0"/>
        <v>14</v>
      </c>
      <c r="AL31" s="7">
        <f t="shared" si="2"/>
        <v>2.3333333333333335</v>
      </c>
      <c r="AM31" s="9" t="s">
        <v>12</v>
      </c>
      <c r="AN31" s="1">
        <v>3</v>
      </c>
      <c r="AO31" s="1">
        <v>2</v>
      </c>
      <c r="AP31" s="1">
        <v>3</v>
      </c>
      <c r="AQ31" s="1">
        <v>3</v>
      </c>
      <c r="AR31" s="1">
        <v>2</v>
      </c>
      <c r="AS31" s="1">
        <v>3</v>
      </c>
      <c r="AT31" s="1">
        <v>3</v>
      </c>
      <c r="AU31" s="1">
        <v>3</v>
      </c>
      <c r="AV31" s="1">
        <v>2</v>
      </c>
      <c r="AW31" s="5">
        <f t="shared" si="3"/>
        <v>24</v>
      </c>
      <c r="AX31" s="7">
        <v>2.66</v>
      </c>
      <c r="AY31" s="9" t="s">
        <v>13</v>
      </c>
      <c r="AZ31" s="6">
        <f t="shared" si="1"/>
        <v>89</v>
      </c>
      <c r="BA31" s="8">
        <v>2.44</v>
      </c>
      <c r="BB31" s="9" t="s">
        <v>12</v>
      </c>
    </row>
    <row r="32" spans="2:54" x14ac:dyDescent="0.25">
      <c r="B32" s="43"/>
      <c r="C32" s="43"/>
      <c r="D32" s="17"/>
      <c r="E32" s="17"/>
      <c r="F32" s="17"/>
      <c r="G32" s="17"/>
      <c r="H32" s="17"/>
      <c r="I32" s="17"/>
      <c r="J32" s="17"/>
      <c r="K32" s="17"/>
      <c r="L32" s="48"/>
      <c r="M32" s="40"/>
      <c r="N32" s="40"/>
      <c r="O32" s="41"/>
      <c r="P32" s="1" t="s">
        <v>10</v>
      </c>
      <c r="Q32" s="11" t="s">
        <v>6</v>
      </c>
      <c r="R32" s="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1"/>
      <c r="AD32" s="1" t="s">
        <v>10</v>
      </c>
      <c r="AE32" s="11" t="s">
        <v>6</v>
      </c>
      <c r="AF32" s="48"/>
      <c r="AG32" s="40"/>
      <c r="AH32" s="40"/>
      <c r="AI32" s="40"/>
      <c r="AJ32" s="40"/>
      <c r="AK32" s="41"/>
      <c r="AL32" s="1" t="s">
        <v>10</v>
      </c>
      <c r="AM32" s="11" t="s">
        <v>6</v>
      </c>
      <c r="AN32" s="48"/>
      <c r="AO32" s="40"/>
      <c r="AP32" s="40"/>
      <c r="AQ32" s="40"/>
      <c r="AR32" s="40"/>
      <c r="AS32" s="40"/>
      <c r="AT32" s="40"/>
      <c r="AU32" s="40"/>
      <c r="AV32" s="40"/>
      <c r="AW32" s="41"/>
      <c r="AX32" s="1" t="s">
        <v>10</v>
      </c>
      <c r="AY32" s="11" t="s">
        <v>6</v>
      </c>
      <c r="AZ32" s="2"/>
      <c r="BA32" s="2"/>
      <c r="BB32" s="2"/>
    </row>
    <row r="33" spans="2:54" x14ac:dyDescent="0.25">
      <c r="B33" s="44"/>
      <c r="C33" s="44"/>
      <c r="D33" s="18"/>
      <c r="E33" s="18"/>
      <c r="F33" s="18"/>
      <c r="G33" s="18"/>
      <c r="H33" s="18"/>
      <c r="I33" s="18"/>
      <c r="J33" s="18"/>
      <c r="K33" s="18"/>
      <c r="L33" s="48" t="s">
        <v>14</v>
      </c>
      <c r="M33" s="40"/>
      <c r="N33" s="40"/>
      <c r="O33" s="41"/>
      <c r="P33" s="10">
        <v>23</v>
      </c>
      <c r="Q33" s="10">
        <v>100</v>
      </c>
      <c r="R33" s="48" t="s">
        <v>14</v>
      </c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1"/>
      <c r="AD33" s="10">
        <v>23</v>
      </c>
      <c r="AE33" s="10">
        <v>100</v>
      </c>
      <c r="AF33" s="48" t="s">
        <v>14</v>
      </c>
      <c r="AG33" s="40"/>
      <c r="AH33" s="40"/>
      <c r="AI33" s="40"/>
      <c r="AJ33" s="40"/>
      <c r="AK33" s="41"/>
      <c r="AL33" s="10">
        <v>23</v>
      </c>
      <c r="AM33" s="10">
        <v>100</v>
      </c>
      <c r="AN33" s="48" t="s">
        <v>14</v>
      </c>
      <c r="AO33" s="40"/>
      <c r="AP33" s="40"/>
      <c r="AQ33" s="40"/>
      <c r="AR33" s="40"/>
      <c r="AS33" s="40"/>
      <c r="AT33" s="40"/>
      <c r="AU33" s="40"/>
      <c r="AV33" s="40"/>
      <c r="AW33" s="41"/>
      <c r="AX33" s="10">
        <v>23</v>
      </c>
      <c r="AY33" s="10">
        <v>100</v>
      </c>
      <c r="AZ33" s="2"/>
      <c r="BA33" s="2"/>
      <c r="BB33" s="2"/>
    </row>
    <row r="34" spans="2:54" x14ac:dyDescent="0.25">
      <c r="B34" s="44"/>
      <c r="C34" s="44"/>
      <c r="D34" s="18"/>
      <c r="E34" s="18"/>
      <c r="F34" s="18"/>
      <c r="G34" s="18"/>
      <c r="H34" s="18"/>
      <c r="I34" s="18"/>
      <c r="J34" s="18"/>
      <c r="K34" s="18"/>
      <c r="L34" s="48" t="s">
        <v>18</v>
      </c>
      <c r="M34" s="40"/>
      <c r="N34" s="40"/>
      <c r="O34" s="41"/>
      <c r="P34" s="12">
        <v>0</v>
      </c>
      <c r="Q34" s="3">
        <f>(P34/P33)*100</f>
        <v>0</v>
      </c>
      <c r="R34" s="48" t="s">
        <v>18</v>
      </c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1"/>
      <c r="AD34" s="12">
        <v>0</v>
      </c>
      <c r="AE34" s="3">
        <f>(AD34/AD33)*100</f>
        <v>0</v>
      </c>
      <c r="AF34" s="48" t="s">
        <v>18</v>
      </c>
      <c r="AG34" s="40"/>
      <c r="AH34" s="40"/>
      <c r="AI34" s="40"/>
      <c r="AJ34" s="40"/>
      <c r="AK34" s="41"/>
      <c r="AL34" s="12">
        <v>0</v>
      </c>
      <c r="AM34" s="3">
        <f>(AL34/AL33)*100</f>
        <v>0</v>
      </c>
      <c r="AN34" s="48" t="s">
        <v>18</v>
      </c>
      <c r="AO34" s="40"/>
      <c r="AP34" s="40"/>
      <c r="AQ34" s="40"/>
      <c r="AR34" s="40"/>
      <c r="AS34" s="40"/>
      <c r="AT34" s="40"/>
      <c r="AU34" s="40"/>
      <c r="AV34" s="40"/>
      <c r="AW34" s="41"/>
      <c r="AX34" s="12">
        <v>0</v>
      </c>
      <c r="AY34" s="3">
        <f>(AX34/AX33)*100</f>
        <v>0</v>
      </c>
      <c r="AZ34" s="2"/>
      <c r="BA34" s="2"/>
      <c r="BB34" s="2"/>
    </row>
    <row r="35" spans="2:54" x14ac:dyDescent="0.25">
      <c r="B35" s="44"/>
      <c r="C35" s="44"/>
      <c r="D35" s="18"/>
      <c r="E35" s="18"/>
      <c r="F35" s="18"/>
      <c r="G35" s="18"/>
      <c r="H35" s="18"/>
      <c r="I35" s="18"/>
      <c r="J35" s="18"/>
      <c r="K35" s="18"/>
      <c r="L35" s="48" t="s">
        <v>19</v>
      </c>
      <c r="M35" s="40"/>
      <c r="N35" s="40"/>
      <c r="O35" s="41"/>
      <c r="P35" s="12">
        <v>10</v>
      </c>
      <c r="Q35" s="3">
        <f>(P35/P33)*100</f>
        <v>43.478260869565219</v>
      </c>
      <c r="R35" s="48" t="s">
        <v>19</v>
      </c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1"/>
      <c r="AD35" s="12">
        <v>13</v>
      </c>
      <c r="AE35" s="3">
        <f>(AD35/AD33)*100</f>
        <v>56.521739130434781</v>
      </c>
      <c r="AF35" s="48" t="s">
        <v>19</v>
      </c>
      <c r="AG35" s="40"/>
      <c r="AH35" s="40"/>
      <c r="AI35" s="40"/>
      <c r="AJ35" s="40"/>
      <c r="AK35" s="41"/>
      <c r="AL35" s="12">
        <v>23</v>
      </c>
      <c r="AM35" s="3">
        <f>(AL35/AL33)*100</f>
        <v>100</v>
      </c>
      <c r="AN35" s="48" t="s">
        <v>19</v>
      </c>
      <c r="AO35" s="40"/>
      <c r="AP35" s="40"/>
      <c r="AQ35" s="40"/>
      <c r="AR35" s="40"/>
      <c r="AS35" s="40"/>
      <c r="AT35" s="40"/>
      <c r="AU35" s="40"/>
      <c r="AV35" s="40"/>
      <c r="AW35" s="41"/>
      <c r="AX35" s="12">
        <v>3</v>
      </c>
      <c r="AY35" s="3">
        <f>(AX35/AX33)*100</f>
        <v>13.043478260869565</v>
      </c>
      <c r="AZ35" s="2"/>
      <c r="BA35" s="2"/>
      <c r="BB35" s="2"/>
    </row>
    <row r="36" spans="2:54" x14ac:dyDescent="0.25">
      <c r="B36" s="44"/>
      <c r="C36" s="44"/>
      <c r="D36" s="18"/>
      <c r="E36" s="18"/>
      <c r="F36" s="18"/>
      <c r="G36" s="18"/>
      <c r="H36" s="18"/>
      <c r="I36" s="18"/>
      <c r="J36" s="18"/>
      <c r="K36" s="18"/>
      <c r="L36" s="48" t="s">
        <v>20</v>
      </c>
      <c r="M36" s="40"/>
      <c r="N36" s="40"/>
      <c r="O36" s="41"/>
      <c r="P36" s="12">
        <v>13</v>
      </c>
      <c r="Q36" s="3">
        <f>(P36/P33)*100</f>
        <v>56.521739130434781</v>
      </c>
      <c r="R36" s="48" t="s">
        <v>20</v>
      </c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D36" s="12">
        <v>10</v>
      </c>
      <c r="AE36" s="3">
        <f>(AD36/AD33)*100</f>
        <v>43.478260869565219</v>
      </c>
      <c r="AF36" s="48" t="s">
        <v>20</v>
      </c>
      <c r="AG36" s="40"/>
      <c r="AH36" s="40"/>
      <c r="AI36" s="40"/>
      <c r="AJ36" s="40"/>
      <c r="AK36" s="41"/>
      <c r="AL36" s="12">
        <v>0</v>
      </c>
      <c r="AM36" s="3">
        <f>(AL36/AL33)*100</f>
        <v>0</v>
      </c>
      <c r="AN36" s="48" t="s">
        <v>20</v>
      </c>
      <c r="AO36" s="40"/>
      <c r="AP36" s="40"/>
      <c r="AQ36" s="40"/>
      <c r="AR36" s="40"/>
      <c r="AS36" s="40"/>
      <c r="AT36" s="40"/>
      <c r="AU36" s="40"/>
      <c r="AV36" s="40"/>
      <c r="AW36" s="41"/>
      <c r="AX36" s="12">
        <v>20</v>
      </c>
      <c r="AY36" s="3">
        <f>(AX36/AX33)*100</f>
        <v>86.956521739130437</v>
      </c>
      <c r="AZ36" s="2"/>
      <c r="BA36" s="2"/>
      <c r="BB36" s="2"/>
    </row>
    <row r="37" spans="2:54" x14ac:dyDescent="0.25">
      <c r="B37" s="44"/>
      <c r="C37" s="44"/>
      <c r="D37" s="18"/>
      <c r="E37" s="18"/>
      <c r="F37" s="18"/>
      <c r="G37" s="18"/>
      <c r="H37" s="18"/>
      <c r="I37" s="18"/>
      <c r="J37" s="18"/>
      <c r="K37" s="18"/>
      <c r="L37" s="2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1"/>
      <c r="BA37" s="1" t="s">
        <v>10</v>
      </c>
      <c r="BB37" s="11" t="s">
        <v>6</v>
      </c>
    </row>
    <row r="38" spans="2:54" x14ac:dyDescent="0.25">
      <c r="B38" s="44"/>
      <c r="C38" s="44"/>
      <c r="D38" s="18"/>
      <c r="E38" s="18"/>
      <c r="F38" s="18"/>
      <c r="G38" s="18"/>
      <c r="H38" s="18"/>
      <c r="I38" s="18"/>
      <c r="J38" s="18"/>
      <c r="K38" s="18"/>
      <c r="L38" s="26" t="s">
        <v>15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4"/>
      <c r="BA38" s="10">
        <v>23</v>
      </c>
      <c r="BB38" s="10">
        <v>100</v>
      </c>
    </row>
    <row r="39" spans="2:54" x14ac:dyDescent="0.25">
      <c r="B39" s="44"/>
      <c r="C39" s="44"/>
      <c r="D39" s="14"/>
      <c r="E39" s="14"/>
      <c r="F39" s="14"/>
      <c r="G39" s="14"/>
      <c r="H39" s="14"/>
      <c r="I39" s="14"/>
      <c r="J39" s="14"/>
      <c r="K39" s="14"/>
      <c r="L39" s="22" t="s">
        <v>21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12">
        <v>0</v>
      </c>
      <c r="BB39" s="3">
        <f>(BA39/BA38)*100</f>
        <v>0</v>
      </c>
    </row>
    <row r="40" spans="2:54" x14ac:dyDescent="0.25">
      <c r="B40" s="44"/>
      <c r="C40" s="44"/>
      <c r="D40" s="14"/>
      <c r="E40" s="14"/>
      <c r="F40" s="14"/>
      <c r="G40" s="14"/>
      <c r="H40" s="14"/>
      <c r="I40" s="14"/>
      <c r="J40" s="14"/>
      <c r="K40" s="14"/>
      <c r="L40" s="22" t="s">
        <v>16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12">
        <v>4</v>
      </c>
      <c r="BB40" s="3">
        <f>(BA40/BA38)*100</f>
        <v>17.391304347826086</v>
      </c>
    </row>
    <row r="41" spans="2:54" x14ac:dyDescent="0.25">
      <c r="B41" s="45"/>
      <c r="C41" s="45"/>
      <c r="D41" s="15"/>
      <c r="E41" s="15"/>
      <c r="F41" s="15"/>
      <c r="G41" s="15"/>
      <c r="H41" s="15"/>
      <c r="I41" s="15"/>
      <c r="J41" s="15"/>
      <c r="K41" s="15"/>
      <c r="L41" s="22" t="s">
        <v>17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12">
        <v>19</v>
      </c>
      <c r="BB41" s="3">
        <f>(BA41/BA38)*100</f>
        <v>82.608695652173907</v>
      </c>
    </row>
    <row r="93" spans="18:27" x14ac:dyDescent="0.25">
      <c r="R93">
        <v>1</v>
      </c>
      <c r="AA93" t="s">
        <v>11</v>
      </c>
    </row>
    <row r="94" spans="18:27" x14ac:dyDescent="0.25">
      <c r="R94">
        <v>1.6</v>
      </c>
      <c r="AA94" t="s">
        <v>12</v>
      </c>
    </row>
    <row r="95" spans="18:27" x14ac:dyDescent="0.25">
      <c r="R95">
        <v>2.6</v>
      </c>
      <c r="AA95" t="s">
        <v>13</v>
      </c>
    </row>
  </sheetData>
  <mergeCells count="47">
    <mergeCell ref="AF32:AK32"/>
    <mergeCell ref="AF33:AK33"/>
    <mergeCell ref="AF34:AK34"/>
    <mergeCell ref="AF35:AK35"/>
    <mergeCell ref="AN32:AW32"/>
    <mergeCell ref="AN33:AW33"/>
    <mergeCell ref="AN34:AW34"/>
    <mergeCell ref="AN35:AW35"/>
    <mergeCell ref="AN36:AW36"/>
    <mergeCell ref="AY7:AY8"/>
    <mergeCell ref="Q7:Q8"/>
    <mergeCell ref="AC7:AC8"/>
    <mergeCell ref="AD7:AD8"/>
    <mergeCell ref="AE7:AE8"/>
    <mergeCell ref="AL7:AL8"/>
    <mergeCell ref="D7:N7"/>
    <mergeCell ref="AW7:AW8"/>
    <mergeCell ref="AX7:AX8"/>
    <mergeCell ref="B32:B41"/>
    <mergeCell ref="C32:C41"/>
    <mergeCell ref="L32:O32"/>
    <mergeCell ref="L33:O33"/>
    <mergeCell ref="R32:AC32"/>
    <mergeCell ref="R33:AC33"/>
    <mergeCell ref="R36:AC36"/>
    <mergeCell ref="L36:O36"/>
    <mergeCell ref="L34:O34"/>
    <mergeCell ref="L35:O35"/>
    <mergeCell ref="R34:AC34"/>
    <mergeCell ref="R35:AC35"/>
    <mergeCell ref="AF36:AK36"/>
    <mergeCell ref="A2:BC2"/>
    <mergeCell ref="A3:BC3"/>
    <mergeCell ref="A4:BC4"/>
    <mergeCell ref="B6:BB6"/>
    <mergeCell ref="B7:B8"/>
    <mergeCell ref="C7:C8"/>
    <mergeCell ref="R7:AB7"/>
    <mergeCell ref="AF7:AJ7"/>
    <mergeCell ref="AN7:AV7"/>
    <mergeCell ref="AK7:AK8"/>
    <mergeCell ref="AZ7:AZ8"/>
    <mergeCell ref="BA7:BA8"/>
    <mergeCell ref="BB7:BB8"/>
    <mergeCell ref="O7:O8"/>
    <mergeCell ref="P7:P8"/>
    <mergeCell ref="AM7:AM8"/>
  </mergeCells>
  <pageMargins left="0.7" right="0.7" top="0.75" bottom="0.75" header="0.3" footer="0.3"/>
  <pageSetup paperSize="9" scale="2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89"/>
  <sheetViews>
    <sheetView topLeftCell="H16" zoomScale="70" zoomScaleNormal="70" workbookViewId="0">
      <selection activeCell="AZ33" sqref="AZ33"/>
    </sheetView>
  </sheetViews>
  <sheetFormatPr defaultRowHeight="15" x14ac:dyDescent="0.25"/>
  <cols>
    <col min="2" max="2" width="5.140625" customWidth="1"/>
    <col min="3" max="3" width="27" customWidth="1"/>
    <col min="4" max="4" width="7.140625" customWidth="1"/>
    <col min="5" max="7" width="8.5703125" customWidth="1"/>
    <col min="8" max="8" width="8.7109375" customWidth="1"/>
    <col min="9" max="9" width="10.5703125" customWidth="1"/>
    <col min="10" max="10" width="6.140625" customWidth="1"/>
    <col min="11" max="11" width="6.28515625" customWidth="1"/>
    <col min="12" max="12" width="5.28515625" customWidth="1"/>
    <col min="13" max="13" width="5.5703125" customWidth="1"/>
    <col min="14" max="14" width="9.5703125" customWidth="1"/>
    <col min="15" max="16" width="7.42578125" customWidth="1"/>
    <col min="17" max="17" width="8.85546875" customWidth="1"/>
    <col min="18" max="18" width="8.42578125" customWidth="1"/>
    <col min="19" max="22" width="7.42578125" customWidth="1"/>
    <col min="23" max="23" width="9.85546875" customWidth="1"/>
    <col min="24" max="24" width="7.28515625" customWidth="1"/>
    <col min="25" max="25" width="9.140625" customWidth="1"/>
    <col min="26" max="26" width="4.140625" customWidth="1"/>
    <col min="27" max="27" width="5.28515625" customWidth="1"/>
    <col min="28" max="28" width="8.7109375" customWidth="1"/>
    <col min="29" max="29" width="8.42578125" customWidth="1"/>
    <col min="30" max="30" width="6" customWidth="1"/>
    <col min="31" max="31" width="9" customWidth="1"/>
    <col min="32" max="32" width="7.28515625" customWidth="1"/>
    <col min="33" max="33" width="7" customWidth="1"/>
    <col min="34" max="34" width="8" customWidth="1"/>
    <col min="35" max="35" width="8.5703125" customWidth="1"/>
    <col min="36" max="36" width="7" customWidth="1"/>
    <col min="37" max="37" width="4" customWidth="1"/>
    <col min="38" max="38" width="5.42578125" customWidth="1"/>
    <col min="39" max="39" width="9.28515625" customWidth="1"/>
    <col min="40" max="40" width="6.5703125" customWidth="1"/>
    <col min="41" max="41" width="17.7109375" customWidth="1"/>
    <col min="42" max="42" width="9.28515625" customWidth="1"/>
    <col min="43" max="43" width="6.5703125" customWidth="1"/>
    <col min="44" max="44" width="9.85546875" customWidth="1"/>
    <col min="45" max="45" width="9.140625" customWidth="1"/>
    <col min="46" max="46" width="8" customWidth="1"/>
    <col min="47" max="47" width="8.28515625" customWidth="1"/>
    <col min="48" max="49" width="4.85546875" customWidth="1"/>
    <col min="50" max="50" width="8.5703125" customWidth="1"/>
  </cols>
  <sheetData>
    <row r="2" spans="1:54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1:54" x14ac:dyDescent="0.25">
      <c r="A3" s="29" t="s">
        <v>112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</row>
    <row r="4" spans="1:54" x14ac:dyDescent="0.25">
      <c r="A4" s="29" t="s">
        <v>138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</row>
    <row r="6" spans="1:54" x14ac:dyDescent="0.25">
      <c r="B6" s="30" t="s">
        <v>22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0"/>
      <c r="AZ6" s="30"/>
      <c r="BA6" s="30"/>
    </row>
    <row r="7" spans="1:54" ht="15" customHeight="1" x14ac:dyDescent="0.25">
      <c r="B7" s="28" t="s">
        <v>1</v>
      </c>
      <c r="C7" s="32" t="s">
        <v>2</v>
      </c>
      <c r="D7" s="28" t="s">
        <v>25</v>
      </c>
      <c r="E7" s="28"/>
      <c r="F7" s="28"/>
      <c r="G7" s="28"/>
      <c r="H7" s="28"/>
      <c r="I7" s="28"/>
      <c r="J7" s="28"/>
      <c r="K7" s="28"/>
      <c r="L7" s="53" t="s">
        <v>9</v>
      </c>
      <c r="M7" s="57" t="s">
        <v>7</v>
      </c>
      <c r="N7" s="55" t="s">
        <v>8</v>
      </c>
      <c r="O7" s="33" t="s">
        <v>26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53" t="s">
        <v>9</v>
      </c>
      <c r="AA7" s="57" t="s">
        <v>7</v>
      </c>
      <c r="AB7" s="55" t="s">
        <v>8</v>
      </c>
      <c r="AC7" s="33" t="s">
        <v>29</v>
      </c>
      <c r="AD7" s="33"/>
      <c r="AE7" s="33"/>
      <c r="AF7" s="33"/>
      <c r="AG7" s="33"/>
      <c r="AH7" s="33"/>
      <c r="AI7" s="33"/>
      <c r="AJ7" s="33"/>
      <c r="AK7" s="53" t="s">
        <v>9</v>
      </c>
      <c r="AL7" s="57" t="s">
        <v>7</v>
      </c>
      <c r="AM7" s="55" t="s">
        <v>8</v>
      </c>
      <c r="AN7" s="33" t="s">
        <v>110</v>
      </c>
      <c r="AO7" s="33"/>
      <c r="AP7" s="33"/>
      <c r="AQ7" s="33"/>
      <c r="AR7" s="33"/>
      <c r="AS7" s="33"/>
      <c r="AT7" s="33"/>
      <c r="AU7" s="33"/>
      <c r="AV7" s="34" t="s">
        <v>9</v>
      </c>
      <c r="AW7" s="39" t="s">
        <v>7</v>
      </c>
      <c r="AX7" s="38" t="s">
        <v>8</v>
      </c>
      <c r="AY7" s="35" t="s">
        <v>3</v>
      </c>
      <c r="AZ7" s="49" t="s">
        <v>4</v>
      </c>
      <c r="BA7" s="37" t="s">
        <v>5</v>
      </c>
    </row>
    <row r="8" spans="1:54" ht="225.75" customHeight="1" x14ac:dyDescent="0.25">
      <c r="B8" s="28"/>
      <c r="C8" s="28"/>
      <c r="D8" s="13" t="s">
        <v>23</v>
      </c>
      <c r="E8" s="13" t="s">
        <v>24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3" t="s">
        <v>72</v>
      </c>
      <c r="L8" s="54"/>
      <c r="M8" s="58"/>
      <c r="N8" s="56"/>
      <c r="O8" s="13" t="s">
        <v>73</v>
      </c>
      <c r="P8" s="13" t="s">
        <v>74</v>
      </c>
      <c r="Q8" s="13" t="s">
        <v>75</v>
      </c>
      <c r="R8" s="13" t="s">
        <v>76</v>
      </c>
      <c r="S8" s="13" t="s">
        <v>77</v>
      </c>
      <c r="T8" s="13" t="s">
        <v>78</v>
      </c>
      <c r="U8" s="13" t="s">
        <v>79</v>
      </c>
      <c r="V8" s="13" t="s">
        <v>80</v>
      </c>
      <c r="W8" s="13" t="s">
        <v>81</v>
      </c>
      <c r="X8" s="13" t="s">
        <v>82</v>
      </c>
      <c r="Y8" s="13" t="s">
        <v>83</v>
      </c>
      <c r="Z8" s="54"/>
      <c r="AA8" s="58"/>
      <c r="AB8" s="56"/>
      <c r="AC8" s="13" t="s">
        <v>84</v>
      </c>
      <c r="AD8" s="13" t="s">
        <v>85</v>
      </c>
      <c r="AE8" s="13" t="s">
        <v>86</v>
      </c>
      <c r="AF8" s="13" t="s">
        <v>87</v>
      </c>
      <c r="AG8" s="13" t="s">
        <v>88</v>
      </c>
      <c r="AH8" s="13" t="s">
        <v>89</v>
      </c>
      <c r="AI8" s="13" t="s">
        <v>90</v>
      </c>
      <c r="AJ8" s="13" t="s">
        <v>91</v>
      </c>
      <c r="AK8" s="54"/>
      <c r="AL8" s="58"/>
      <c r="AM8" s="56"/>
      <c r="AN8" s="13" t="s">
        <v>92</v>
      </c>
      <c r="AO8" s="13" t="s">
        <v>93</v>
      </c>
      <c r="AP8" s="13" t="s">
        <v>94</v>
      </c>
      <c r="AQ8" s="13" t="s">
        <v>95</v>
      </c>
      <c r="AR8" s="13" t="s">
        <v>96</v>
      </c>
      <c r="AS8" s="13" t="s">
        <v>97</v>
      </c>
      <c r="AT8" s="13" t="s">
        <v>98</v>
      </c>
      <c r="AU8" s="13" t="s">
        <v>99</v>
      </c>
      <c r="AV8" s="34"/>
      <c r="AW8" s="39"/>
      <c r="AX8" s="38"/>
      <c r="AY8" s="36"/>
      <c r="AZ8" s="49"/>
      <c r="BA8" s="37"/>
    </row>
    <row r="9" spans="1:54" x14ac:dyDescent="0.25">
      <c r="B9" s="1">
        <v>1</v>
      </c>
      <c r="C9" s="1" t="s">
        <v>104</v>
      </c>
      <c r="D9" s="1">
        <v>3</v>
      </c>
      <c r="E9" s="1">
        <v>3</v>
      </c>
      <c r="F9" s="1">
        <v>2</v>
      </c>
      <c r="G9" s="1">
        <v>3</v>
      </c>
      <c r="H9" s="1">
        <v>3</v>
      </c>
      <c r="I9" s="1">
        <v>2</v>
      </c>
      <c r="J9" s="1">
        <v>3</v>
      </c>
      <c r="K9" s="1">
        <v>2</v>
      </c>
      <c r="L9" s="5">
        <f>SUM(D9:K9)</f>
        <v>21</v>
      </c>
      <c r="M9" s="7">
        <f>AVERAGE(D9:K9)</f>
        <v>2.625</v>
      </c>
      <c r="N9" s="9" t="str">
        <f t="shared" ref="N9:N25" si="0">IF(D9="","",VLOOKUP(M9,$L$87:$M$89,2,TRUE))</f>
        <v>ІІІ ур</v>
      </c>
      <c r="O9" s="1">
        <v>3</v>
      </c>
      <c r="P9" s="1">
        <v>3</v>
      </c>
      <c r="Q9" s="1">
        <v>2</v>
      </c>
      <c r="R9" s="1">
        <v>3</v>
      </c>
      <c r="S9" s="1">
        <v>3</v>
      </c>
      <c r="T9" s="1">
        <v>2</v>
      </c>
      <c r="U9" s="1">
        <v>3</v>
      </c>
      <c r="V9" s="1">
        <v>2</v>
      </c>
      <c r="W9" s="1">
        <v>2</v>
      </c>
      <c r="X9" s="1">
        <v>3</v>
      </c>
      <c r="Y9" s="1">
        <v>3</v>
      </c>
      <c r="Z9" s="5">
        <f t="shared" ref="Z9:Z25" si="1">SUM(O9:Y9)</f>
        <v>29</v>
      </c>
      <c r="AA9" s="7">
        <f t="shared" ref="AA9:AA25" si="2">AVERAGE(O9:Y9)</f>
        <v>2.6363636363636362</v>
      </c>
      <c r="AB9" s="9" t="str">
        <f t="shared" ref="AB9:AB25" si="3">IF(O9="","",VLOOKUP(AA9,$L$87:$M$89,2,TRUE))</f>
        <v>ІІІ ур</v>
      </c>
      <c r="AC9" s="1">
        <v>2</v>
      </c>
      <c r="AD9" s="1">
        <v>3</v>
      </c>
      <c r="AE9" s="1">
        <v>3</v>
      </c>
      <c r="AF9" s="1">
        <v>3</v>
      </c>
      <c r="AG9" s="1">
        <v>3</v>
      </c>
      <c r="AH9" s="1">
        <v>2</v>
      </c>
      <c r="AI9" s="1">
        <v>3</v>
      </c>
      <c r="AJ9" s="1">
        <v>2</v>
      </c>
      <c r="AK9" s="5">
        <f>SUM(AC9:AJ9)</f>
        <v>21</v>
      </c>
      <c r="AL9" s="7">
        <f>AVERAGE(AC9:AJ9)</f>
        <v>2.625</v>
      </c>
      <c r="AM9" s="9" t="str">
        <f t="shared" ref="AM9:AM23" si="4">IF(AC9="","",VLOOKUP(AL9,$L$87:$M$89,2,TRUE))</f>
        <v>ІІІ ур</v>
      </c>
      <c r="AN9" s="1">
        <v>3</v>
      </c>
      <c r="AO9" s="1">
        <v>3</v>
      </c>
      <c r="AP9" s="1">
        <v>2</v>
      </c>
      <c r="AQ9" s="1">
        <v>3</v>
      </c>
      <c r="AR9" s="1">
        <v>2</v>
      </c>
      <c r="AS9" s="1">
        <v>2</v>
      </c>
      <c r="AT9" s="1">
        <v>3</v>
      </c>
      <c r="AU9" s="1">
        <v>3</v>
      </c>
      <c r="AV9" s="5">
        <f>SUM(AN9:AU9)</f>
        <v>21</v>
      </c>
      <c r="AW9" s="7">
        <f>AVERAGE(AN9:AU9)</f>
        <v>2.625</v>
      </c>
      <c r="AX9" s="9" t="str">
        <f t="shared" ref="AX9:AX25" si="5">IF(AN9="","",VLOOKUP(AW9,$L$87:$M$89,2,TRUE))</f>
        <v>ІІІ ур</v>
      </c>
      <c r="AY9" s="6">
        <f t="shared" ref="AY9:AY25" si="6">L9+Z9+AK9+AV9</f>
        <v>92</v>
      </c>
      <c r="AZ9" s="8">
        <v>2.5499999999999998</v>
      </c>
      <c r="BA9" s="9" t="s">
        <v>13</v>
      </c>
    </row>
    <row r="10" spans="1:54" x14ac:dyDescent="0.25">
      <c r="B10" s="1">
        <v>2</v>
      </c>
      <c r="C10" s="1" t="s">
        <v>102</v>
      </c>
      <c r="D10" s="1">
        <v>3</v>
      </c>
      <c r="E10" s="1">
        <v>3</v>
      </c>
      <c r="F10" s="1">
        <v>3</v>
      </c>
      <c r="G10" s="1">
        <v>2</v>
      </c>
      <c r="H10" s="1">
        <v>3</v>
      </c>
      <c r="I10" s="1">
        <v>3</v>
      </c>
      <c r="J10" s="1">
        <v>2</v>
      </c>
      <c r="K10" s="1">
        <v>2</v>
      </c>
      <c r="L10" s="5">
        <f t="shared" ref="L10:L25" si="7">SUM(D10:K10)</f>
        <v>21</v>
      </c>
      <c r="M10" s="7">
        <f t="shared" ref="M10:M25" si="8">AVERAGE(D10:K10)</f>
        <v>2.625</v>
      </c>
      <c r="N10" s="9" t="str">
        <f t="shared" si="0"/>
        <v>ІІІ ур</v>
      </c>
      <c r="O10" s="1">
        <v>3</v>
      </c>
      <c r="P10" s="1">
        <v>3</v>
      </c>
      <c r="Q10" s="1">
        <v>3</v>
      </c>
      <c r="R10" s="1">
        <v>2</v>
      </c>
      <c r="S10" s="1">
        <v>3</v>
      </c>
      <c r="T10" s="1">
        <v>3</v>
      </c>
      <c r="U10" s="1">
        <v>2</v>
      </c>
      <c r="V10" s="1">
        <v>2</v>
      </c>
      <c r="W10" s="1">
        <v>3</v>
      </c>
      <c r="X10" s="1">
        <v>2</v>
      </c>
      <c r="Y10" s="1">
        <v>3</v>
      </c>
      <c r="Z10" s="5">
        <f t="shared" si="1"/>
        <v>29</v>
      </c>
      <c r="AA10" s="7">
        <f t="shared" si="2"/>
        <v>2.6363636363636362</v>
      </c>
      <c r="AB10" s="9" t="str">
        <f t="shared" si="3"/>
        <v>ІІІ ур</v>
      </c>
      <c r="AC10" s="1">
        <v>3</v>
      </c>
      <c r="AD10" s="1">
        <v>2</v>
      </c>
      <c r="AE10" s="1">
        <v>3</v>
      </c>
      <c r="AF10" s="1">
        <v>2</v>
      </c>
      <c r="AG10" s="1">
        <v>3</v>
      </c>
      <c r="AH10" s="1">
        <v>3</v>
      </c>
      <c r="AI10" s="1">
        <v>2</v>
      </c>
      <c r="AJ10" s="1">
        <v>2</v>
      </c>
      <c r="AK10" s="5">
        <f t="shared" ref="AK10:AK25" si="9">SUM(AC10:AJ10)</f>
        <v>20</v>
      </c>
      <c r="AL10" s="7">
        <f t="shared" ref="AL10:AL25" si="10">AVERAGE(AC10:AJ10)</f>
        <v>2.5</v>
      </c>
      <c r="AM10" s="9" t="str">
        <f t="shared" si="4"/>
        <v>ІІ ур</v>
      </c>
      <c r="AN10" s="1">
        <v>2</v>
      </c>
      <c r="AO10" s="1">
        <v>3</v>
      </c>
      <c r="AP10" s="1">
        <v>3</v>
      </c>
      <c r="AQ10" s="1">
        <v>2</v>
      </c>
      <c r="AR10" s="1">
        <v>2</v>
      </c>
      <c r="AS10" s="1">
        <v>3</v>
      </c>
      <c r="AT10" s="1">
        <v>2</v>
      </c>
      <c r="AU10" s="1">
        <v>3</v>
      </c>
      <c r="AV10" s="5">
        <f t="shared" ref="AV10:AV25" si="11">SUM(AN10:AU10)</f>
        <v>20</v>
      </c>
      <c r="AW10" s="7">
        <f t="shared" ref="AW10:AW25" si="12">AVERAGE(AN10:AU10)</f>
        <v>2.5</v>
      </c>
      <c r="AX10" s="9" t="str">
        <f t="shared" si="5"/>
        <v>ІІ ур</v>
      </c>
      <c r="AY10" s="6">
        <f t="shared" si="6"/>
        <v>90</v>
      </c>
      <c r="AZ10" s="8">
        <v>2.5</v>
      </c>
      <c r="BA10" s="9" t="s">
        <v>12</v>
      </c>
    </row>
    <row r="11" spans="1:54" x14ac:dyDescent="0.25">
      <c r="B11" s="1">
        <v>3</v>
      </c>
      <c r="C11" s="1" t="s">
        <v>108</v>
      </c>
      <c r="D11" s="1">
        <v>3</v>
      </c>
      <c r="E11" s="1">
        <v>3</v>
      </c>
      <c r="F11" s="1">
        <v>2</v>
      </c>
      <c r="G11" s="1">
        <v>3</v>
      </c>
      <c r="H11" s="1">
        <v>3</v>
      </c>
      <c r="I11" s="1">
        <v>2</v>
      </c>
      <c r="J11" s="1">
        <v>2</v>
      </c>
      <c r="K11" s="1">
        <v>2</v>
      </c>
      <c r="L11" s="5">
        <f t="shared" si="7"/>
        <v>20</v>
      </c>
      <c r="M11" s="7">
        <f t="shared" si="8"/>
        <v>2.5</v>
      </c>
      <c r="N11" s="9" t="str">
        <f t="shared" si="0"/>
        <v>ІІ ур</v>
      </c>
      <c r="O11" s="1">
        <v>3</v>
      </c>
      <c r="P11" s="1">
        <v>3</v>
      </c>
      <c r="Q11" s="1">
        <v>2</v>
      </c>
      <c r="R11" s="1">
        <v>3</v>
      </c>
      <c r="S11" s="1">
        <v>3</v>
      </c>
      <c r="T11" s="1">
        <v>2</v>
      </c>
      <c r="U11" s="1">
        <v>2</v>
      </c>
      <c r="V11" s="1">
        <v>2</v>
      </c>
      <c r="W11" s="1">
        <v>2</v>
      </c>
      <c r="X11" s="1">
        <v>3</v>
      </c>
      <c r="Y11" s="1">
        <v>3</v>
      </c>
      <c r="Z11" s="5">
        <f t="shared" si="1"/>
        <v>28</v>
      </c>
      <c r="AA11" s="7">
        <f t="shared" si="2"/>
        <v>2.5454545454545454</v>
      </c>
      <c r="AB11" s="9" t="str">
        <f t="shared" si="3"/>
        <v>ІІ ур</v>
      </c>
      <c r="AC11" s="1">
        <v>2</v>
      </c>
      <c r="AD11" s="1">
        <v>3</v>
      </c>
      <c r="AE11" s="1">
        <v>3</v>
      </c>
      <c r="AF11" s="1">
        <v>3</v>
      </c>
      <c r="AG11" s="1">
        <v>3</v>
      </c>
      <c r="AH11" s="1">
        <v>2</v>
      </c>
      <c r="AI11" s="1">
        <v>2</v>
      </c>
      <c r="AJ11" s="1">
        <v>2</v>
      </c>
      <c r="AK11" s="5">
        <f t="shared" si="9"/>
        <v>20</v>
      </c>
      <c r="AL11" s="7">
        <f t="shared" si="10"/>
        <v>2.5</v>
      </c>
      <c r="AM11" s="9" t="str">
        <f t="shared" si="4"/>
        <v>ІІ ур</v>
      </c>
      <c r="AN11" s="1">
        <v>3</v>
      </c>
      <c r="AO11" s="1">
        <v>3</v>
      </c>
      <c r="AP11" s="1">
        <v>2</v>
      </c>
      <c r="AQ11" s="1">
        <v>2</v>
      </c>
      <c r="AR11" s="1">
        <v>2</v>
      </c>
      <c r="AS11" s="1">
        <v>2</v>
      </c>
      <c r="AT11" s="1">
        <v>3</v>
      </c>
      <c r="AU11" s="1">
        <v>3</v>
      </c>
      <c r="AV11" s="5">
        <f t="shared" si="11"/>
        <v>20</v>
      </c>
      <c r="AW11" s="7">
        <f t="shared" si="12"/>
        <v>2.5</v>
      </c>
      <c r="AX11" s="9" t="str">
        <f t="shared" si="5"/>
        <v>ІІ ур</v>
      </c>
      <c r="AY11" s="6">
        <f t="shared" si="6"/>
        <v>88</v>
      </c>
      <c r="AZ11" s="8">
        <v>2.44</v>
      </c>
      <c r="BA11" s="9" t="str">
        <f>IF(AS11="","",VLOOKUP(AZ11,$L$87:$M$89,2,TRUE))</f>
        <v>ІІ ур</v>
      </c>
    </row>
    <row r="12" spans="1:54" x14ac:dyDescent="0.25">
      <c r="B12" s="1">
        <v>4</v>
      </c>
      <c r="C12" s="1" t="s">
        <v>106</v>
      </c>
      <c r="D12" s="1">
        <v>3</v>
      </c>
      <c r="E12" s="1">
        <v>2</v>
      </c>
      <c r="F12" s="1">
        <v>3</v>
      </c>
      <c r="G12" s="1">
        <v>2</v>
      </c>
      <c r="H12" s="1">
        <v>2</v>
      </c>
      <c r="I12" s="1">
        <v>3</v>
      </c>
      <c r="J12" s="1">
        <v>2</v>
      </c>
      <c r="K12" s="1">
        <v>2</v>
      </c>
      <c r="L12" s="5">
        <f t="shared" si="7"/>
        <v>19</v>
      </c>
      <c r="M12" s="7">
        <f t="shared" si="8"/>
        <v>2.375</v>
      </c>
      <c r="N12" s="9" t="str">
        <f t="shared" si="0"/>
        <v>ІІ ур</v>
      </c>
      <c r="O12" s="1">
        <v>3</v>
      </c>
      <c r="P12" s="1">
        <v>2</v>
      </c>
      <c r="Q12" s="1">
        <v>3</v>
      </c>
      <c r="R12" s="1">
        <v>2</v>
      </c>
      <c r="S12" s="1">
        <v>2</v>
      </c>
      <c r="T12" s="1">
        <v>3</v>
      </c>
      <c r="U12" s="1">
        <v>2</v>
      </c>
      <c r="V12" s="1">
        <v>2</v>
      </c>
      <c r="W12" s="1">
        <v>3</v>
      </c>
      <c r="X12" s="1">
        <v>2</v>
      </c>
      <c r="Y12" s="1">
        <v>2</v>
      </c>
      <c r="Z12" s="5">
        <f t="shared" si="1"/>
        <v>26</v>
      </c>
      <c r="AA12" s="7">
        <f t="shared" si="2"/>
        <v>2.3636363636363638</v>
      </c>
      <c r="AB12" s="9" t="str">
        <f t="shared" si="3"/>
        <v>ІІ ур</v>
      </c>
      <c r="AC12" s="1">
        <v>3</v>
      </c>
      <c r="AD12" s="1">
        <v>2</v>
      </c>
      <c r="AE12" s="1">
        <v>2</v>
      </c>
      <c r="AF12" s="1">
        <v>2</v>
      </c>
      <c r="AG12" s="1">
        <v>2</v>
      </c>
      <c r="AH12" s="1">
        <v>3</v>
      </c>
      <c r="AI12" s="1">
        <v>2</v>
      </c>
      <c r="AJ12" s="1">
        <v>2</v>
      </c>
      <c r="AK12" s="5">
        <f t="shared" si="9"/>
        <v>18</v>
      </c>
      <c r="AL12" s="7">
        <f t="shared" si="10"/>
        <v>2.25</v>
      </c>
      <c r="AM12" s="9" t="str">
        <f t="shared" si="4"/>
        <v>ІІ ур</v>
      </c>
      <c r="AN12" s="1">
        <v>2</v>
      </c>
      <c r="AO12" s="1">
        <v>2</v>
      </c>
      <c r="AP12" s="1">
        <v>3</v>
      </c>
      <c r="AQ12" s="1">
        <v>2</v>
      </c>
      <c r="AR12" s="1">
        <v>2</v>
      </c>
      <c r="AS12" s="1">
        <v>3</v>
      </c>
      <c r="AT12" s="1">
        <v>2</v>
      </c>
      <c r="AU12" s="1">
        <v>2</v>
      </c>
      <c r="AV12" s="5">
        <f t="shared" si="11"/>
        <v>18</v>
      </c>
      <c r="AW12" s="7">
        <f t="shared" si="12"/>
        <v>2.25</v>
      </c>
      <c r="AX12" s="9" t="str">
        <f t="shared" si="5"/>
        <v>ІІ ур</v>
      </c>
      <c r="AY12" s="6">
        <f t="shared" si="6"/>
        <v>81</v>
      </c>
      <c r="AZ12" s="8">
        <v>2.25</v>
      </c>
      <c r="BA12" s="9" t="str">
        <f>IF(AS12="","",VLOOKUP(AZ12,$L$87:$M$89,2,TRUE))</f>
        <v>ІІ ур</v>
      </c>
    </row>
    <row r="13" spans="1:54" x14ac:dyDescent="0.25">
      <c r="B13" s="1">
        <v>5</v>
      </c>
      <c r="C13" s="1" t="s">
        <v>105</v>
      </c>
      <c r="D13" s="1">
        <v>3</v>
      </c>
      <c r="E13" s="1">
        <v>3</v>
      </c>
      <c r="F13" s="1">
        <v>2</v>
      </c>
      <c r="G13" s="1">
        <v>3</v>
      </c>
      <c r="H13" s="1">
        <v>3</v>
      </c>
      <c r="I13" s="1">
        <v>2</v>
      </c>
      <c r="J13" s="1">
        <v>3</v>
      </c>
      <c r="K13" s="1">
        <v>2</v>
      </c>
      <c r="L13" s="5">
        <f t="shared" si="7"/>
        <v>21</v>
      </c>
      <c r="M13" s="7">
        <f t="shared" si="8"/>
        <v>2.625</v>
      </c>
      <c r="N13" s="9" t="str">
        <f t="shared" si="0"/>
        <v>ІІІ ур</v>
      </c>
      <c r="O13" s="1">
        <v>3</v>
      </c>
      <c r="P13" s="1">
        <v>3</v>
      </c>
      <c r="Q13" s="1">
        <v>2</v>
      </c>
      <c r="R13" s="1">
        <v>3</v>
      </c>
      <c r="S13" s="1">
        <v>3</v>
      </c>
      <c r="T13" s="1">
        <v>2</v>
      </c>
      <c r="U13" s="1">
        <v>3</v>
      </c>
      <c r="V13" s="1">
        <v>2</v>
      </c>
      <c r="W13" s="1">
        <v>2</v>
      </c>
      <c r="X13" s="1">
        <v>3</v>
      </c>
      <c r="Y13" s="1">
        <v>3</v>
      </c>
      <c r="Z13" s="5">
        <f t="shared" si="1"/>
        <v>29</v>
      </c>
      <c r="AA13" s="7">
        <f t="shared" si="2"/>
        <v>2.6363636363636362</v>
      </c>
      <c r="AB13" s="9" t="str">
        <f t="shared" si="3"/>
        <v>ІІІ ур</v>
      </c>
      <c r="AC13" s="1">
        <v>2</v>
      </c>
      <c r="AD13" s="1">
        <v>3</v>
      </c>
      <c r="AE13" s="1">
        <v>3</v>
      </c>
      <c r="AF13" s="1">
        <v>3</v>
      </c>
      <c r="AG13" s="1">
        <v>3</v>
      </c>
      <c r="AH13" s="1">
        <v>2</v>
      </c>
      <c r="AI13" s="1">
        <v>3</v>
      </c>
      <c r="AJ13" s="1">
        <v>2</v>
      </c>
      <c r="AK13" s="5">
        <f t="shared" si="9"/>
        <v>21</v>
      </c>
      <c r="AL13" s="7">
        <f t="shared" si="10"/>
        <v>2.625</v>
      </c>
      <c r="AM13" s="9" t="str">
        <f t="shared" si="4"/>
        <v>ІІІ ур</v>
      </c>
      <c r="AN13" s="1">
        <v>3</v>
      </c>
      <c r="AO13" s="1">
        <v>3</v>
      </c>
      <c r="AP13" s="1">
        <v>2</v>
      </c>
      <c r="AQ13" s="1">
        <v>3</v>
      </c>
      <c r="AR13" s="1">
        <v>2</v>
      </c>
      <c r="AS13" s="1">
        <v>2</v>
      </c>
      <c r="AT13" s="1">
        <v>3</v>
      </c>
      <c r="AU13" s="1">
        <v>3</v>
      </c>
      <c r="AV13" s="5">
        <f t="shared" si="11"/>
        <v>21</v>
      </c>
      <c r="AW13" s="7">
        <f t="shared" si="12"/>
        <v>2.625</v>
      </c>
      <c r="AX13" s="9" t="str">
        <f t="shared" si="5"/>
        <v>ІІІ ур</v>
      </c>
      <c r="AY13" s="6">
        <f t="shared" si="6"/>
        <v>92</v>
      </c>
      <c r="AZ13" s="8">
        <v>2.5499999999999998</v>
      </c>
      <c r="BA13" s="9" t="s">
        <v>13</v>
      </c>
    </row>
    <row r="14" spans="1:54" x14ac:dyDescent="0.25">
      <c r="B14" s="1">
        <v>6</v>
      </c>
      <c r="C14" s="1" t="s">
        <v>107</v>
      </c>
      <c r="D14" s="1">
        <v>2</v>
      </c>
      <c r="E14" s="1">
        <v>3</v>
      </c>
      <c r="F14" s="1">
        <v>3</v>
      </c>
      <c r="G14" s="1">
        <v>2</v>
      </c>
      <c r="H14" s="1">
        <v>3</v>
      </c>
      <c r="I14" s="1">
        <v>3</v>
      </c>
      <c r="J14" s="1">
        <v>2</v>
      </c>
      <c r="K14" s="1">
        <v>2</v>
      </c>
      <c r="L14" s="5">
        <f t="shared" si="7"/>
        <v>20</v>
      </c>
      <c r="M14" s="7">
        <f t="shared" si="8"/>
        <v>2.5</v>
      </c>
      <c r="N14" s="9" t="str">
        <f t="shared" si="0"/>
        <v>ІІ ур</v>
      </c>
      <c r="O14" s="1">
        <v>2</v>
      </c>
      <c r="P14" s="1">
        <v>3</v>
      </c>
      <c r="Q14" s="1">
        <v>3</v>
      </c>
      <c r="R14" s="1">
        <v>2</v>
      </c>
      <c r="S14" s="1">
        <v>3</v>
      </c>
      <c r="T14" s="1">
        <v>3</v>
      </c>
      <c r="U14" s="1">
        <v>2</v>
      </c>
      <c r="V14" s="1">
        <v>2</v>
      </c>
      <c r="W14" s="1">
        <v>3</v>
      </c>
      <c r="X14" s="1">
        <v>2</v>
      </c>
      <c r="Y14" s="1">
        <v>3</v>
      </c>
      <c r="Z14" s="5">
        <f t="shared" si="1"/>
        <v>28</v>
      </c>
      <c r="AA14" s="7">
        <f t="shared" si="2"/>
        <v>2.5454545454545454</v>
      </c>
      <c r="AB14" s="9" t="str">
        <f t="shared" si="3"/>
        <v>ІІ ур</v>
      </c>
      <c r="AC14" s="1">
        <v>3</v>
      </c>
      <c r="AD14" s="1">
        <v>2</v>
      </c>
      <c r="AE14" s="1">
        <v>3</v>
      </c>
      <c r="AF14" s="1">
        <v>2</v>
      </c>
      <c r="AG14" s="1">
        <v>3</v>
      </c>
      <c r="AH14" s="1">
        <v>3</v>
      </c>
      <c r="AI14" s="1">
        <v>2</v>
      </c>
      <c r="AJ14" s="1">
        <v>2</v>
      </c>
      <c r="AK14" s="5">
        <f t="shared" si="9"/>
        <v>20</v>
      </c>
      <c r="AL14" s="7">
        <f t="shared" si="10"/>
        <v>2.5</v>
      </c>
      <c r="AM14" s="9" t="str">
        <f t="shared" si="4"/>
        <v>ІІ ур</v>
      </c>
      <c r="AN14" s="1">
        <v>2</v>
      </c>
      <c r="AO14" s="1">
        <v>3</v>
      </c>
      <c r="AP14" s="1">
        <v>3</v>
      </c>
      <c r="AQ14" s="1">
        <v>2</v>
      </c>
      <c r="AR14" s="1">
        <v>2</v>
      </c>
      <c r="AS14" s="1">
        <v>3</v>
      </c>
      <c r="AT14" s="1">
        <v>2</v>
      </c>
      <c r="AU14" s="1">
        <v>3</v>
      </c>
      <c r="AV14" s="5">
        <f t="shared" si="11"/>
        <v>20</v>
      </c>
      <c r="AW14" s="7">
        <f t="shared" si="12"/>
        <v>2.5</v>
      </c>
      <c r="AX14" s="9" t="str">
        <f t="shared" si="5"/>
        <v>ІІ ур</v>
      </c>
      <c r="AY14" s="6">
        <f t="shared" si="6"/>
        <v>88</v>
      </c>
      <c r="AZ14" s="8">
        <v>2.44</v>
      </c>
      <c r="BA14" s="9" t="str">
        <f>IF(AS14="","",VLOOKUP(AZ14,$L$87:$M$89,2,TRUE))</f>
        <v>ІІ ур</v>
      </c>
    </row>
    <row r="15" spans="1:54" x14ac:dyDescent="0.25">
      <c r="B15" s="1">
        <v>7</v>
      </c>
      <c r="C15" s="1" t="s">
        <v>139</v>
      </c>
      <c r="D15" s="1">
        <v>3</v>
      </c>
      <c r="E15" s="1">
        <v>3</v>
      </c>
      <c r="F15" s="1">
        <v>3</v>
      </c>
      <c r="G15" s="1">
        <v>2</v>
      </c>
      <c r="H15" s="1">
        <v>3</v>
      </c>
      <c r="I15" s="1">
        <v>3</v>
      </c>
      <c r="J15" s="1">
        <v>2</v>
      </c>
      <c r="K15" s="1">
        <v>2</v>
      </c>
      <c r="L15" s="5">
        <f t="shared" si="7"/>
        <v>21</v>
      </c>
      <c r="M15" s="7">
        <f t="shared" si="8"/>
        <v>2.625</v>
      </c>
      <c r="N15" s="9" t="str">
        <f t="shared" si="0"/>
        <v>ІІІ ур</v>
      </c>
      <c r="O15" s="1">
        <v>3</v>
      </c>
      <c r="P15" s="1">
        <v>3</v>
      </c>
      <c r="Q15" s="1">
        <v>3</v>
      </c>
      <c r="R15" s="1">
        <v>2</v>
      </c>
      <c r="S15" s="1">
        <v>3</v>
      </c>
      <c r="T15" s="1">
        <v>3</v>
      </c>
      <c r="U15" s="1">
        <v>2</v>
      </c>
      <c r="V15" s="1">
        <v>2</v>
      </c>
      <c r="W15" s="1">
        <v>3</v>
      </c>
      <c r="X15" s="1">
        <v>2</v>
      </c>
      <c r="Y15" s="1">
        <v>3</v>
      </c>
      <c r="Z15" s="5">
        <f t="shared" si="1"/>
        <v>29</v>
      </c>
      <c r="AA15" s="7">
        <f t="shared" si="2"/>
        <v>2.6363636363636362</v>
      </c>
      <c r="AB15" s="9" t="str">
        <f t="shared" si="3"/>
        <v>ІІІ ур</v>
      </c>
      <c r="AC15" s="1">
        <v>3</v>
      </c>
      <c r="AD15" s="1">
        <v>2</v>
      </c>
      <c r="AE15" s="1">
        <v>3</v>
      </c>
      <c r="AF15" s="1">
        <v>2</v>
      </c>
      <c r="AG15" s="1">
        <v>3</v>
      </c>
      <c r="AH15" s="1">
        <v>3</v>
      </c>
      <c r="AI15" s="1">
        <v>2</v>
      </c>
      <c r="AJ15" s="1">
        <v>2</v>
      </c>
      <c r="AK15" s="5">
        <f t="shared" si="9"/>
        <v>20</v>
      </c>
      <c r="AL15" s="7">
        <f t="shared" si="10"/>
        <v>2.5</v>
      </c>
      <c r="AM15" s="9" t="str">
        <f t="shared" si="4"/>
        <v>ІІ ур</v>
      </c>
      <c r="AN15" s="1">
        <v>2</v>
      </c>
      <c r="AO15" s="1">
        <v>3</v>
      </c>
      <c r="AP15" s="1">
        <v>3</v>
      </c>
      <c r="AQ15" s="1">
        <v>2</v>
      </c>
      <c r="AR15" s="1">
        <v>2</v>
      </c>
      <c r="AS15" s="1">
        <v>3</v>
      </c>
      <c r="AT15" s="1">
        <v>2</v>
      </c>
      <c r="AU15" s="1">
        <v>3</v>
      </c>
      <c r="AV15" s="5">
        <f t="shared" si="11"/>
        <v>20</v>
      </c>
      <c r="AW15" s="7">
        <f t="shared" si="12"/>
        <v>2.5</v>
      </c>
      <c r="AX15" s="9" t="str">
        <f t="shared" si="5"/>
        <v>ІІ ур</v>
      </c>
      <c r="AY15" s="6">
        <f t="shared" si="6"/>
        <v>90</v>
      </c>
      <c r="AZ15" s="8">
        <v>2.5</v>
      </c>
      <c r="BA15" s="9" t="s">
        <v>12</v>
      </c>
    </row>
    <row r="16" spans="1:54" x14ac:dyDescent="0.25">
      <c r="B16" s="1">
        <v>8</v>
      </c>
      <c r="C16" s="1" t="s">
        <v>109</v>
      </c>
      <c r="D16" s="1">
        <v>3</v>
      </c>
      <c r="E16" s="1">
        <v>3</v>
      </c>
      <c r="F16" s="1">
        <v>2</v>
      </c>
      <c r="G16" s="1">
        <v>3</v>
      </c>
      <c r="H16" s="1">
        <v>3</v>
      </c>
      <c r="I16" s="1">
        <v>2</v>
      </c>
      <c r="J16" s="1">
        <v>3</v>
      </c>
      <c r="K16" s="1">
        <v>2</v>
      </c>
      <c r="L16" s="5">
        <f t="shared" si="7"/>
        <v>21</v>
      </c>
      <c r="M16" s="7">
        <f t="shared" si="8"/>
        <v>2.625</v>
      </c>
      <c r="N16" s="9" t="str">
        <f t="shared" si="0"/>
        <v>ІІІ ур</v>
      </c>
      <c r="O16" s="1">
        <v>3</v>
      </c>
      <c r="P16" s="1">
        <v>3</v>
      </c>
      <c r="Q16" s="1">
        <v>2</v>
      </c>
      <c r="R16" s="1">
        <v>3</v>
      </c>
      <c r="S16" s="1">
        <v>3</v>
      </c>
      <c r="T16" s="1">
        <v>2</v>
      </c>
      <c r="U16" s="1">
        <v>3</v>
      </c>
      <c r="V16" s="1">
        <v>2</v>
      </c>
      <c r="W16" s="1">
        <v>2</v>
      </c>
      <c r="X16" s="1">
        <v>3</v>
      </c>
      <c r="Y16" s="1">
        <v>3</v>
      </c>
      <c r="Z16" s="5">
        <f t="shared" si="1"/>
        <v>29</v>
      </c>
      <c r="AA16" s="7">
        <f t="shared" si="2"/>
        <v>2.6363636363636362</v>
      </c>
      <c r="AB16" s="9" t="str">
        <f t="shared" si="3"/>
        <v>ІІІ ур</v>
      </c>
      <c r="AC16" s="1">
        <v>2</v>
      </c>
      <c r="AD16" s="1">
        <v>3</v>
      </c>
      <c r="AE16" s="1">
        <v>3</v>
      </c>
      <c r="AF16" s="1">
        <v>3</v>
      </c>
      <c r="AG16" s="1">
        <v>3</v>
      </c>
      <c r="AH16" s="1">
        <v>2</v>
      </c>
      <c r="AI16" s="1">
        <v>3</v>
      </c>
      <c r="AJ16" s="1">
        <v>2</v>
      </c>
      <c r="AK16" s="5">
        <f t="shared" si="9"/>
        <v>21</v>
      </c>
      <c r="AL16" s="7">
        <f t="shared" si="10"/>
        <v>2.625</v>
      </c>
      <c r="AM16" s="9" t="str">
        <f t="shared" si="4"/>
        <v>ІІІ ур</v>
      </c>
      <c r="AN16" s="1">
        <v>3</v>
      </c>
      <c r="AO16" s="1">
        <v>3</v>
      </c>
      <c r="AP16" s="1">
        <v>2</v>
      </c>
      <c r="AQ16" s="1">
        <v>3</v>
      </c>
      <c r="AR16" s="1">
        <v>2</v>
      </c>
      <c r="AS16" s="1">
        <v>2</v>
      </c>
      <c r="AT16" s="1">
        <v>3</v>
      </c>
      <c r="AU16" s="1">
        <v>3</v>
      </c>
      <c r="AV16" s="5">
        <f t="shared" si="11"/>
        <v>21</v>
      </c>
      <c r="AW16" s="7">
        <f t="shared" si="12"/>
        <v>2.625</v>
      </c>
      <c r="AX16" s="9" t="str">
        <f t="shared" si="5"/>
        <v>ІІІ ур</v>
      </c>
      <c r="AY16" s="6">
        <f t="shared" si="6"/>
        <v>92</v>
      </c>
      <c r="AZ16" s="8">
        <v>2.5499999999999998</v>
      </c>
      <c r="BA16" s="9" t="s">
        <v>13</v>
      </c>
    </row>
    <row r="17" spans="2:53" x14ac:dyDescent="0.25">
      <c r="B17" s="1">
        <v>9</v>
      </c>
      <c r="C17" s="1" t="s">
        <v>140</v>
      </c>
      <c r="D17" s="1">
        <v>3</v>
      </c>
      <c r="E17" s="1">
        <v>3</v>
      </c>
      <c r="F17" s="1">
        <v>2</v>
      </c>
      <c r="G17" s="1">
        <v>3</v>
      </c>
      <c r="H17" s="1">
        <v>3</v>
      </c>
      <c r="I17" s="1">
        <v>2</v>
      </c>
      <c r="J17" s="1">
        <v>3</v>
      </c>
      <c r="K17" s="1">
        <v>2</v>
      </c>
      <c r="L17" s="5">
        <f t="shared" si="7"/>
        <v>21</v>
      </c>
      <c r="M17" s="7">
        <f t="shared" si="8"/>
        <v>2.625</v>
      </c>
      <c r="N17" s="9" t="str">
        <f t="shared" si="0"/>
        <v>ІІІ ур</v>
      </c>
      <c r="O17" s="1">
        <v>3</v>
      </c>
      <c r="P17" s="1">
        <v>3</v>
      </c>
      <c r="Q17" s="1">
        <v>2</v>
      </c>
      <c r="R17" s="1">
        <v>3</v>
      </c>
      <c r="S17" s="1">
        <v>3</v>
      </c>
      <c r="T17" s="1">
        <v>2</v>
      </c>
      <c r="U17" s="1">
        <v>3</v>
      </c>
      <c r="V17" s="1">
        <v>2</v>
      </c>
      <c r="W17" s="1">
        <v>2</v>
      </c>
      <c r="X17" s="1">
        <v>3</v>
      </c>
      <c r="Y17" s="1">
        <v>3</v>
      </c>
      <c r="Z17" s="5">
        <f t="shared" si="1"/>
        <v>29</v>
      </c>
      <c r="AA17" s="7">
        <f t="shared" si="2"/>
        <v>2.6363636363636362</v>
      </c>
      <c r="AB17" s="9" t="str">
        <f t="shared" si="3"/>
        <v>ІІІ ур</v>
      </c>
      <c r="AC17" s="1">
        <v>2</v>
      </c>
      <c r="AD17" s="1">
        <v>3</v>
      </c>
      <c r="AE17" s="1">
        <v>3</v>
      </c>
      <c r="AF17" s="1">
        <v>3</v>
      </c>
      <c r="AG17" s="1">
        <v>3</v>
      </c>
      <c r="AH17" s="1">
        <v>2</v>
      </c>
      <c r="AI17" s="1">
        <v>3</v>
      </c>
      <c r="AJ17" s="1">
        <v>2</v>
      </c>
      <c r="AK17" s="5">
        <f t="shared" si="9"/>
        <v>21</v>
      </c>
      <c r="AL17" s="7">
        <f t="shared" si="10"/>
        <v>2.625</v>
      </c>
      <c r="AM17" s="9" t="str">
        <f t="shared" si="4"/>
        <v>ІІІ ур</v>
      </c>
      <c r="AN17" s="1">
        <v>3</v>
      </c>
      <c r="AO17" s="1">
        <v>3</v>
      </c>
      <c r="AP17" s="1">
        <v>2</v>
      </c>
      <c r="AQ17" s="1">
        <v>3</v>
      </c>
      <c r="AR17" s="1">
        <v>2</v>
      </c>
      <c r="AS17" s="1">
        <v>2</v>
      </c>
      <c r="AT17" s="1">
        <v>3</v>
      </c>
      <c r="AU17" s="1">
        <v>3</v>
      </c>
      <c r="AV17" s="5">
        <f t="shared" si="11"/>
        <v>21</v>
      </c>
      <c r="AW17" s="7">
        <f t="shared" si="12"/>
        <v>2.625</v>
      </c>
      <c r="AX17" s="9" t="str">
        <f t="shared" si="5"/>
        <v>ІІІ ур</v>
      </c>
      <c r="AY17" s="6">
        <f t="shared" si="6"/>
        <v>92</v>
      </c>
      <c r="AZ17" s="8">
        <v>2.5499999999999998</v>
      </c>
      <c r="BA17" s="9" t="s">
        <v>13</v>
      </c>
    </row>
    <row r="18" spans="2:53" x14ac:dyDescent="0.25">
      <c r="B18" s="1">
        <v>10</v>
      </c>
      <c r="C18" s="1" t="s">
        <v>117</v>
      </c>
      <c r="D18" s="1">
        <v>3</v>
      </c>
      <c r="E18" s="1">
        <v>2</v>
      </c>
      <c r="F18" s="1">
        <v>3</v>
      </c>
      <c r="G18" s="1">
        <v>3</v>
      </c>
      <c r="H18" s="1">
        <v>2</v>
      </c>
      <c r="I18" s="1">
        <v>3</v>
      </c>
      <c r="J18" s="1">
        <v>2</v>
      </c>
      <c r="K18" s="1">
        <v>2</v>
      </c>
      <c r="L18" s="5">
        <f t="shared" si="7"/>
        <v>20</v>
      </c>
      <c r="M18" s="7">
        <f t="shared" si="8"/>
        <v>2.5</v>
      </c>
      <c r="N18" s="9" t="str">
        <f t="shared" si="0"/>
        <v>ІІ ур</v>
      </c>
      <c r="O18" s="1">
        <v>3</v>
      </c>
      <c r="P18" s="1">
        <v>2</v>
      </c>
      <c r="Q18" s="1">
        <v>3</v>
      </c>
      <c r="R18" s="1">
        <v>3</v>
      </c>
      <c r="S18" s="1">
        <v>2</v>
      </c>
      <c r="T18" s="1">
        <v>3</v>
      </c>
      <c r="U18" s="1">
        <v>2</v>
      </c>
      <c r="V18" s="1">
        <v>2</v>
      </c>
      <c r="W18" s="1">
        <v>3</v>
      </c>
      <c r="X18" s="1">
        <v>3</v>
      </c>
      <c r="Y18" s="1">
        <v>2</v>
      </c>
      <c r="Z18" s="5">
        <f t="shared" si="1"/>
        <v>28</v>
      </c>
      <c r="AA18" s="7">
        <f t="shared" si="2"/>
        <v>2.5454545454545454</v>
      </c>
      <c r="AB18" s="9" t="str">
        <f t="shared" si="3"/>
        <v>ІІ ур</v>
      </c>
      <c r="AC18" s="1">
        <v>3</v>
      </c>
      <c r="AD18" s="1">
        <v>3</v>
      </c>
      <c r="AE18" s="1">
        <v>2</v>
      </c>
      <c r="AF18" s="1">
        <v>3</v>
      </c>
      <c r="AG18" s="1">
        <v>2</v>
      </c>
      <c r="AH18" s="1">
        <v>3</v>
      </c>
      <c r="AI18" s="1">
        <v>2</v>
      </c>
      <c r="AJ18" s="1">
        <v>2</v>
      </c>
      <c r="AK18" s="5">
        <f t="shared" si="9"/>
        <v>20</v>
      </c>
      <c r="AL18" s="7">
        <f t="shared" si="10"/>
        <v>2.5</v>
      </c>
      <c r="AM18" s="9" t="str">
        <f t="shared" si="4"/>
        <v>ІІ ур</v>
      </c>
      <c r="AN18" s="1">
        <v>3</v>
      </c>
      <c r="AO18" s="1">
        <v>2</v>
      </c>
      <c r="AP18" s="1">
        <v>3</v>
      </c>
      <c r="AQ18" s="1">
        <v>2</v>
      </c>
      <c r="AR18" s="1">
        <v>2</v>
      </c>
      <c r="AS18" s="1">
        <v>3</v>
      </c>
      <c r="AT18" s="1">
        <v>3</v>
      </c>
      <c r="AU18" s="1">
        <v>2</v>
      </c>
      <c r="AV18" s="5">
        <f t="shared" si="11"/>
        <v>20</v>
      </c>
      <c r="AW18" s="7">
        <f t="shared" si="12"/>
        <v>2.5</v>
      </c>
      <c r="AX18" s="9" t="str">
        <f t="shared" si="5"/>
        <v>ІІ ур</v>
      </c>
      <c r="AY18" s="6">
        <f t="shared" si="6"/>
        <v>88</v>
      </c>
      <c r="AZ18" s="8">
        <v>2.44</v>
      </c>
      <c r="BA18" s="9" t="str">
        <f>IF(AS18="","",VLOOKUP(AZ18,$L$87:$M$89,2,TRUE))</f>
        <v>ІІ ур</v>
      </c>
    </row>
    <row r="19" spans="2:53" x14ac:dyDescent="0.25">
      <c r="B19" s="1">
        <v>11</v>
      </c>
      <c r="C19" s="1" t="s">
        <v>141</v>
      </c>
      <c r="D19" s="1">
        <v>3</v>
      </c>
      <c r="E19" s="1">
        <v>2</v>
      </c>
      <c r="F19" s="1">
        <v>3</v>
      </c>
      <c r="G19" s="1">
        <v>3</v>
      </c>
      <c r="H19" s="1">
        <v>2</v>
      </c>
      <c r="I19" s="1">
        <v>3</v>
      </c>
      <c r="J19" s="1">
        <v>2</v>
      </c>
      <c r="K19" s="1">
        <v>2</v>
      </c>
      <c r="L19" s="5">
        <f t="shared" si="7"/>
        <v>20</v>
      </c>
      <c r="M19" s="7">
        <f t="shared" si="8"/>
        <v>2.5</v>
      </c>
      <c r="N19" s="9" t="str">
        <f t="shared" si="0"/>
        <v>ІІ ур</v>
      </c>
      <c r="O19" s="1">
        <v>3</v>
      </c>
      <c r="P19" s="1">
        <v>2</v>
      </c>
      <c r="Q19" s="1">
        <v>3</v>
      </c>
      <c r="R19" s="1">
        <v>3</v>
      </c>
      <c r="S19" s="1">
        <v>2</v>
      </c>
      <c r="T19" s="1">
        <v>3</v>
      </c>
      <c r="U19" s="1">
        <v>2</v>
      </c>
      <c r="V19" s="1">
        <v>2</v>
      </c>
      <c r="W19" s="1">
        <v>3</v>
      </c>
      <c r="X19" s="1">
        <v>3</v>
      </c>
      <c r="Y19" s="1">
        <v>2</v>
      </c>
      <c r="Z19" s="5">
        <f t="shared" si="1"/>
        <v>28</v>
      </c>
      <c r="AA19" s="7">
        <f t="shared" si="2"/>
        <v>2.5454545454545454</v>
      </c>
      <c r="AB19" s="9" t="str">
        <f t="shared" si="3"/>
        <v>ІІ ур</v>
      </c>
      <c r="AC19" s="1">
        <v>3</v>
      </c>
      <c r="AD19" s="1">
        <v>3</v>
      </c>
      <c r="AE19" s="1">
        <v>2</v>
      </c>
      <c r="AF19" s="1">
        <v>3</v>
      </c>
      <c r="AG19" s="1">
        <v>2</v>
      </c>
      <c r="AH19" s="1">
        <v>3</v>
      </c>
      <c r="AI19" s="1">
        <v>2</v>
      </c>
      <c r="AJ19" s="1">
        <v>2</v>
      </c>
      <c r="AK19" s="5">
        <f t="shared" si="9"/>
        <v>20</v>
      </c>
      <c r="AL19" s="7">
        <f t="shared" si="10"/>
        <v>2.5</v>
      </c>
      <c r="AM19" s="9" t="str">
        <f t="shared" si="4"/>
        <v>ІІ ур</v>
      </c>
      <c r="AN19" s="1">
        <v>3</v>
      </c>
      <c r="AO19" s="1">
        <v>2</v>
      </c>
      <c r="AP19" s="1">
        <v>3</v>
      </c>
      <c r="AQ19" s="1">
        <v>2</v>
      </c>
      <c r="AR19" s="1">
        <v>2</v>
      </c>
      <c r="AS19" s="1">
        <v>3</v>
      </c>
      <c r="AT19" s="1">
        <v>3</v>
      </c>
      <c r="AU19" s="1">
        <v>2</v>
      </c>
      <c r="AV19" s="5">
        <f t="shared" si="11"/>
        <v>20</v>
      </c>
      <c r="AW19" s="7">
        <f t="shared" si="12"/>
        <v>2.5</v>
      </c>
      <c r="AX19" s="9" t="str">
        <f t="shared" si="5"/>
        <v>ІІ ур</v>
      </c>
      <c r="AY19" s="6">
        <f t="shared" si="6"/>
        <v>88</v>
      </c>
      <c r="AZ19" s="8">
        <v>2.44</v>
      </c>
      <c r="BA19" s="9" t="str">
        <f>IF(AS19="","",VLOOKUP(AZ19,$L$87:$M$89,2,TRUE))</f>
        <v>ІІ ур</v>
      </c>
    </row>
    <row r="20" spans="2:53" x14ac:dyDescent="0.25">
      <c r="B20" s="1">
        <v>12</v>
      </c>
      <c r="C20" s="1" t="s">
        <v>121</v>
      </c>
      <c r="D20" s="1">
        <v>2</v>
      </c>
      <c r="E20" s="1">
        <v>3</v>
      </c>
      <c r="F20" s="1">
        <v>3</v>
      </c>
      <c r="G20" s="1">
        <v>3</v>
      </c>
      <c r="H20" s="1">
        <v>3</v>
      </c>
      <c r="I20" s="1">
        <v>3</v>
      </c>
      <c r="J20" s="1">
        <v>2</v>
      </c>
      <c r="K20" s="1">
        <v>2</v>
      </c>
      <c r="L20" s="5">
        <f t="shared" si="7"/>
        <v>21</v>
      </c>
      <c r="M20" s="7">
        <f t="shared" si="8"/>
        <v>2.625</v>
      </c>
      <c r="N20" s="9" t="str">
        <f t="shared" si="0"/>
        <v>ІІІ ур</v>
      </c>
      <c r="O20" s="1">
        <v>2</v>
      </c>
      <c r="P20" s="1">
        <v>3</v>
      </c>
      <c r="Q20" s="1">
        <v>3</v>
      </c>
      <c r="R20" s="1">
        <v>3</v>
      </c>
      <c r="S20" s="1">
        <v>3</v>
      </c>
      <c r="T20" s="1">
        <v>3</v>
      </c>
      <c r="U20" s="1">
        <v>2</v>
      </c>
      <c r="V20" s="1">
        <v>2</v>
      </c>
      <c r="W20" s="1">
        <v>3</v>
      </c>
      <c r="X20" s="1">
        <v>3</v>
      </c>
      <c r="Y20" s="1">
        <v>3</v>
      </c>
      <c r="Z20" s="5">
        <f t="shared" si="1"/>
        <v>30</v>
      </c>
      <c r="AA20" s="7">
        <f t="shared" si="2"/>
        <v>2.7272727272727271</v>
      </c>
      <c r="AB20" s="9" t="str">
        <f t="shared" si="3"/>
        <v>ІІІ ур</v>
      </c>
      <c r="AC20" s="1">
        <v>3</v>
      </c>
      <c r="AD20" s="1">
        <v>3</v>
      </c>
      <c r="AE20" s="1">
        <v>3</v>
      </c>
      <c r="AF20" s="1">
        <v>3</v>
      </c>
      <c r="AG20" s="1">
        <v>3</v>
      </c>
      <c r="AH20" s="1">
        <v>3</v>
      </c>
      <c r="AI20" s="1">
        <v>2</v>
      </c>
      <c r="AJ20" s="1">
        <v>2</v>
      </c>
      <c r="AK20" s="5">
        <f t="shared" si="9"/>
        <v>22</v>
      </c>
      <c r="AL20" s="7">
        <f t="shared" si="10"/>
        <v>2.75</v>
      </c>
      <c r="AM20" s="9" t="str">
        <f t="shared" si="4"/>
        <v>ІІІ ур</v>
      </c>
      <c r="AN20" s="1">
        <v>3</v>
      </c>
      <c r="AO20" s="1">
        <v>3</v>
      </c>
      <c r="AP20" s="1">
        <v>3</v>
      </c>
      <c r="AQ20" s="1">
        <v>2</v>
      </c>
      <c r="AR20" s="1">
        <v>2</v>
      </c>
      <c r="AS20" s="1">
        <v>3</v>
      </c>
      <c r="AT20" s="1">
        <v>3</v>
      </c>
      <c r="AU20" s="1">
        <v>3</v>
      </c>
      <c r="AV20" s="5">
        <f t="shared" si="11"/>
        <v>22</v>
      </c>
      <c r="AW20" s="7">
        <f t="shared" si="12"/>
        <v>2.75</v>
      </c>
      <c r="AX20" s="9" t="str">
        <f t="shared" si="5"/>
        <v>ІІІ ур</v>
      </c>
      <c r="AY20" s="6">
        <f t="shared" si="6"/>
        <v>95</v>
      </c>
      <c r="AZ20" s="8">
        <v>2.63</v>
      </c>
      <c r="BA20" s="9" t="str">
        <f>IF(AS20="","",VLOOKUP(AZ20,$L$87:$M$89,2,TRUE))</f>
        <v>ІІІ ур</v>
      </c>
    </row>
    <row r="21" spans="2:53" x14ac:dyDescent="0.25">
      <c r="B21" s="1">
        <v>13</v>
      </c>
      <c r="C21" s="1" t="s">
        <v>142</v>
      </c>
      <c r="D21" s="1">
        <v>2</v>
      </c>
      <c r="E21" s="1">
        <v>3</v>
      </c>
      <c r="F21" s="1">
        <v>3</v>
      </c>
      <c r="G21" s="1">
        <v>3</v>
      </c>
      <c r="H21" s="1">
        <v>3</v>
      </c>
      <c r="I21" s="1">
        <v>3</v>
      </c>
      <c r="J21" s="1">
        <v>2</v>
      </c>
      <c r="K21" s="1">
        <v>2</v>
      </c>
      <c r="L21" s="5">
        <f t="shared" si="7"/>
        <v>21</v>
      </c>
      <c r="M21" s="7">
        <f t="shared" si="8"/>
        <v>2.625</v>
      </c>
      <c r="N21" s="9" t="str">
        <f t="shared" si="0"/>
        <v>ІІІ ур</v>
      </c>
      <c r="O21" s="1">
        <v>2</v>
      </c>
      <c r="P21" s="1">
        <v>3</v>
      </c>
      <c r="Q21" s="1">
        <v>3</v>
      </c>
      <c r="R21" s="1">
        <v>3</v>
      </c>
      <c r="S21" s="1">
        <v>3</v>
      </c>
      <c r="T21" s="1">
        <v>3</v>
      </c>
      <c r="U21" s="1">
        <v>2</v>
      </c>
      <c r="V21" s="1">
        <v>2</v>
      </c>
      <c r="W21" s="1">
        <v>3</v>
      </c>
      <c r="X21" s="1">
        <v>3</v>
      </c>
      <c r="Y21" s="1">
        <v>3</v>
      </c>
      <c r="Z21" s="5">
        <f t="shared" si="1"/>
        <v>30</v>
      </c>
      <c r="AA21" s="7">
        <f t="shared" si="2"/>
        <v>2.7272727272727271</v>
      </c>
      <c r="AB21" s="9" t="str">
        <f t="shared" si="3"/>
        <v>ІІІ ур</v>
      </c>
      <c r="AC21" s="1">
        <v>3</v>
      </c>
      <c r="AD21" s="1">
        <v>3</v>
      </c>
      <c r="AE21" s="1">
        <v>3</v>
      </c>
      <c r="AF21" s="1">
        <v>3</v>
      </c>
      <c r="AG21" s="1">
        <v>3</v>
      </c>
      <c r="AH21" s="1">
        <v>3</v>
      </c>
      <c r="AI21" s="1">
        <v>2</v>
      </c>
      <c r="AJ21" s="1">
        <v>2</v>
      </c>
      <c r="AK21" s="5">
        <f t="shared" si="9"/>
        <v>22</v>
      </c>
      <c r="AL21" s="7">
        <f t="shared" si="10"/>
        <v>2.75</v>
      </c>
      <c r="AM21" s="9" t="str">
        <f t="shared" si="4"/>
        <v>ІІІ ур</v>
      </c>
      <c r="AN21" s="1">
        <v>3</v>
      </c>
      <c r="AO21" s="1">
        <v>3</v>
      </c>
      <c r="AP21" s="1">
        <v>3</v>
      </c>
      <c r="AQ21" s="1">
        <v>2</v>
      </c>
      <c r="AR21" s="1">
        <v>2</v>
      </c>
      <c r="AS21" s="1">
        <v>3</v>
      </c>
      <c r="AT21" s="1">
        <v>3</v>
      </c>
      <c r="AU21" s="1">
        <v>3</v>
      </c>
      <c r="AV21" s="5">
        <f t="shared" si="11"/>
        <v>22</v>
      </c>
      <c r="AW21" s="7">
        <f t="shared" si="12"/>
        <v>2.75</v>
      </c>
      <c r="AX21" s="9" t="str">
        <f t="shared" si="5"/>
        <v>ІІІ ур</v>
      </c>
      <c r="AY21" s="6">
        <f t="shared" si="6"/>
        <v>95</v>
      </c>
      <c r="AZ21" s="8">
        <v>2.63</v>
      </c>
      <c r="BA21" s="9" t="str">
        <f>IF(AS21="","",VLOOKUP(AZ21,$L$87:$M$89,2,TRUE))</f>
        <v>ІІІ ур</v>
      </c>
    </row>
    <row r="22" spans="2:53" x14ac:dyDescent="0.25">
      <c r="B22" s="1">
        <v>14</v>
      </c>
      <c r="C22" s="1" t="s">
        <v>137</v>
      </c>
      <c r="D22" s="1">
        <v>3</v>
      </c>
      <c r="E22" s="1">
        <v>2</v>
      </c>
      <c r="F22" s="1">
        <v>3</v>
      </c>
      <c r="G22" s="1">
        <v>3</v>
      </c>
      <c r="H22" s="1">
        <v>2</v>
      </c>
      <c r="I22" s="1">
        <v>3</v>
      </c>
      <c r="J22" s="1">
        <v>2</v>
      </c>
      <c r="K22" s="1">
        <v>2</v>
      </c>
      <c r="L22" s="5">
        <f t="shared" si="7"/>
        <v>20</v>
      </c>
      <c r="M22" s="7">
        <f t="shared" si="8"/>
        <v>2.5</v>
      </c>
      <c r="N22" s="9" t="str">
        <f t="shared" si="0"/>
        <v>ІІ ур</v>
      </c>
      <c r="O22" s="1">
        <v>3</v>
      </c>
      <c r="P22" s="1">
        <v>2</v>
      </c>
      <c r="Q22" s="1">
        <v>3</v>
      </c>
      <c r="R22" s="1">
        <v>3</v>
      </c>
      <c r="S22" s="1">
        <v>2</v>
      </c>
      <c r="T22" s="1">
        <v>3</v>
      </c>
      <c r="U22" s="1">
        <v>2</v>
      </c>
      <c r="V22" s="1">
        <v>2</v>
      </c>
      <c r="W22" s="1">
        <v>3</v>
      </c>
      <c r="X22" s="1">
        <v>3</v>
      </c>
      <c r="Y22" s="1">
        <v>2</v>
      </c>
      <c r="Z22" s="5">
        <f t="shared" si="1"/>
        <v>28</v>
      </c>
      <c r="AA22" s="7">
        <f t="shared" si="2"/>
        <v>2.5454545454545454</v>
      </c>
      <c r="AB22" s="9" t="str">
        <f t="shared" si="3"/>
        <v>ІІ ур</v>
      </c>
      <c r="AC22" s="1">
        <v>3</v>
      </c>
      <c r="AD22" s="1">
        <v>3</v>
      </c>
      <c r="AE22" s="1">
        <v>2</v>
      </c>
      <c r="AF22" s="1">
        <v>3</v>
      </c>
      <c r="AG22" s="1">
        <v>2</v>
      </c>
      <c r="AH22" s="1">
        <v>3</v>
      </c>
      <c r="AI22" s="1">
        <v>2</v>
      </c>
      <c r="AJ22" s="1">
        <v>2</v>
      </c>
      <c r="AK22" s="5">
        <f t="shared" si="9"/>
        <v>20</v>
      </c>
      <c r="AL22" s="7">
        <f t="shared" si="10"/>
        <v>2.5</v>
      </c>
      <c r="AM22" s="9" t="str">
        <f t="shared" si="4"/>
        <v>ІІ ур</v>
      </c>
      <c r="AN22" s="1">
        <v>3</v>
      </c>
      <c r="AO22" s="1">
        <v>2</v>
      </c>
      <c r="AP22" s="1">
        <v>3</v>
      </c>
      <c r="AQ22" s="1">
        <v>2</v>
      </c>
      <c r="AR22" s="1">
        <v>2</v>
      </c>
      <c r="AS22" s="1">
        <v>3</v>
      </c>
      <c r="AT22" s="1">
        <v>3</v>
      </c>
      <c r="AU22" s="1">
        <v>2</v>
      </c>
      <c r="AV22" s="5">
        <f t="shared" si="11"/>
        <v>20</v>
      </c>
      <c r="AW22" s="7">
        <f t="shared" si="12"/>
        <v>2.5</v>
      </c>
      <c r="AX22" s="9" t="str">
        <f t="shared" si="5"/>
        <v>ІІ ур</v>
      </c>
      <c r="AY22" s="6">
        <f t="shared" si="6"/>
        <v>88</v>
      </c>
      <c r="AZ22" s="8">
        <v>2.44</v>
      </c>
      <c r="BA22" s="9" t="str">
        <f>IF(AS22="","",VLOOKUP(AZ22,$L$87:$M$89,2,TRUE))</f>
        <v>ІІ ур</v>
      </c>
    </row>
    <row r="23" spans="2:53" x14ac:dyDescent="0.25">
      <c r="B23" s="1">
        <v>15</v>
      </c>
      <c r="C23" s="1" t="s">
        <v>120</v>
      </c>
      <c r="D23" s="1">
        <v>3</v>
      </c>
      <c r="E23" s="1">
        <v>3</v>
      </c>
      <c r="F23" s="1">
        <v>3</v>
      </c>
      <c r="G23" s="1">
        <v>2</v>
      </c>
      <c r="H23" s="1">
        <v>3</v>
      </c>
      <c r="I23" s="1">
        <v>3</v>
      </c>
      <c r="J23" s="1">
        <v>2</v>
      </c>
      <c r="K23" s="1">
        <v>2</v>
      </c>
      <c r="L23" s="5">
        <f t="shared" si="7"/>
        <v>21</v>
      </c>
      <c r="M23" s="7">
        <f t="shared" si="8"/>
        <v>2.625</v>
      </c>
      <c r="N23" s="9" t="str">
        <f t="shared" si="0"/>
        <v>ІІІ ур</v>
      </c>
      <c r="O23" s="1">
        <v>3</v>
      </c>
      <c r="P23" s="1">
        <v>3</v>
      </c>
      <c r="Q23" s="1">
        <v>3</v>
      </c>
      <c r="R23" s="1">
        <v>2</v>
      </c>
      <c r="S23" s="1">
        <v>3</v>
      </c>
      <c r="T23" s="1">
        <v>3</v>
      </c>
      <c r="U23" s="1">
        <v>2</v>
      </c>
      <c r="V23" s="1">
        <v>2</v>
      </c>
      <c r="W23" s="1">
        <v>3</v>
      </c>
      <c r="X23" s="1">
        <v>2</v>
      </c>
      <c r="Y23" s="1">
        <v>3</v>
      </c>
      <c r="Z23" s="5">
        <f t="shared" si="1"/>
        <v>29</v>
      </c>
      <c r="AA23" s="7">
        <f t="shared" si="2"/>
        <v>2.6363636363636362</v>
      </c>
      <c r="AB23" s="9" t="str">
        <f t="shared" si="3"/>
        <v>ІІІ ур</v>
      </c>
      <c r="AC23" s="1">
        <v>3</v>
      </c>
      <c r="AD23" s="1">
        <v>2</v>
      </c>
      <c r="AE23" s="1">
        <v>3</v>
      </c>
      <c r="AF23" s="1">
        <v>2</v>
      </c>
      <c r="AG23" s="1">
        <v>3</v>
      </c>
      <c r="AH23" s="1">
        <v>3</v>
      </c>
      <c r="AI23" s="1">
        <v>2</v>
      </c>
      <c r="AJ23" s="1">
        <v>2</v>
      </c>
      <c r="AK23" s="5">
        <f t="shared" si="9"/>
        <v>20</v>
      </c>
      <c r="AL23" s="7">
        <f t="shared" si="10"/>
        <v>2.5</v>
      </c>
      <c r="AM23" s="9" t="str">
        <f t="shared" si="4"/>
        <v>ІІ ур</v>
      </c>
      <c r="AN23" s="1">
        <v>2</v>
      </c>
      <c r="AO23" s="1">
        <v>3</v>
      </c>
      <c r="AP23" s="1">
        <v>3</v>
      </c>
      <c r="AQ23" s="1">
        <v>2</v>
      </c>
      <c r="AR23" s="1">
        <v>2</v>
      </c>
      <c r="AS23" s="1">
        <v>3</v>
      </c>
      <c r="AT23" s="1">
        <v>2</v>
      </c>
      <c r="AU23" s="1">
        <v>3</v>
      </c>
      <c r="AV23" s="5">
        <f t="shared" si="11"/>
        <v>20</v>
      </c>
      <c r="AW23" s="7">
        <f t="shared" si="12"/>
        <v>2.5</v>
      </c>
      <c r="AX23" s="9" t="str">
        <f t="shared" si="5"/>
        <v>ІІ ур</v>
      </c>
      <c r="AY23" s="6">
        <f t="shared" si="6"/>
        <v>90</v>
      </c>
      <c r="AZ23" s="8">
        <v>2.5</v>
      </c>
      <c r="BA23" s="9" t="s">
        <v>12</v>
      </c>
    </row>
    <row r="24" spans="2:53" x14ac:dyDescent="0.25">
      <c r="B24" s="1">
        <v>16</v>
      </c>
      <c r="C24" s="1" t="s">
        <v>114</v>
      </c>
      <c r="D24" s="1">
        <v>3</v>
      </c>
      <c r="E24" s="1">
        <v>2</v>
      </c>
      <c r="F24" s="1">
        <v>3</v>
      </c>
      <c r="G24" s="1">
        <v>3</v>
      </c>
      <c r="H24" s="1">
        <v>2</v>
      </c>
      <c r="I24" s="1">
        <v>3</v>
      </c>
      <c r="J24" s="1">
        <v>2</v>
      </c>
      <c r="K24" s="1">
        <v>2</v>
      </c>
      <c r="L24" s="5">
        <f t="shared" si="7"/>
        <v>20</v>
      </c>
      <c r="M24" s="7">
        <f t="shared" si="8"/>
        <v>2.5</v>
      </c>
      <c r="N24" s="9" t="str">
        <f t="shared" si="0"/>
        <v>ІІ ур</v>
      </c>
      <c r="O24" s="1">
        <v>3</v>
      </c>
      <c r="P24" s="1">
        <v>2</v>
      </c>
      <c r="Q24" s="1">
        <v>3</v>
      </c>
      <c r="R24" s="1">
        <v>3</v>
      </c>
      <c r="S24" s="1">
        <v>2</v>
      </c>
      <c r="T24" s="1">
        <v>3</v>
      </c>
      <c r="U24" s="1">
        <v>2</v>
      </c>
      <c r="V24" s="1">
        <v>2</v>
      </c>
      <c r="W24" s="1">
        <v>3</v>
      </c>
      <c r="X24" s="1">
        <v>3</v>
      </c>
      <c r="Y24" s="1">
        <v>2</v>
      </c>
      <c r="Z24" s="5">
        <f t="shared" si="1"/>
        <v>28</v>
      </c>
      <c r="AA24" s="7">
        <f t="shared" si="2"/>
        <v>2.5454545454545454</v>
      </c>
      <c r="AB24" s="9" t="str">
        <f t="shared" si="3"/>
        <v>ІІ ур</v>
      </c>
      <c r="AC24" s="1">
        <v>3</v>
      </c>
      <c r="AD24" s="1">
        <v>3</v>
      </c>
      <c r="AE24" s="1">
        <v>2</v>
      </c>
      <c r="AF24" s="1">
        <v>3</v>
      </c>
      <c r="AG24" s="1">
        <v>2</v>
      </c>
      <c r="AH24" s="1">
        <v>3</v>
      </c>
      <c r="AI24" s="1">
        <v>2</v>
      </c>
      <c r="AJ24" s="1">
        <v>2</v>
      </c>
      <c r="AK24" s="5">
        <f t="shared" si="9"/>
        <v>20</v>
      </c>
      <c r="AL24" s="7">
        <f t="shared" si="10"/>
        <v>2.5</v>
      </c>
      <c r="AM24" s="9" t="s">
        <v>12</v>
      </c>
      <c r="AN24" s="1">
        <v>3</v>
      </c>
      <c r="AO24" s="1">
        <v>2</v>
      </c>
      <c r="AP24" s="1">
        <v>3</v>
      </c>
      <c r="AQ24" s="1">
        <v>2</v>
      </c>
      <c r="AR24" s="1">
        <v>2</v>
      </c>
      <c r="AS24" s="1">
        <v>3</v>
      </c>
      <c r="AT24" s="1">
        <v>3</v>
      </c>
      <c r="AU24" s="1">
        <v>2</v>
      </c>
      <c r="AV24" s="5">
        <f t="shared" si="11"/>
        <v>20</v>
      </c>
      <c r="AW24" s="7">
        <f t="shared" si="12"/>
        <v>2.5</v>
      </c>
      <c r="AX24" s="9" t="str">
        <f t="shared" si="5"/>
        <v>ІІ ур</v>
      </c>
      <c r="AY24" s="6">
        <f t="shared" si="6"/>
        <v>88</v>
      </c>
      <c r="AZ24" s="8">
        <v>2.44</v>
      </c>
      <c r="BA24" s="9" t="str">
        <f>IF(AS24="","",VLOOKUP(AZ24,$L$87:$M$89,2,TRUE))</f>
        <v>ІІ ур</v>
      </c>
    </row>
    <row r="25" spans="2:53" x14ac:dyDescent="0.25">
      <c r="B25" s="1">
        <v>17</v>
      </c>
      <c r="C25" s="1" t="s">
        <v>143</v>
      </c>
      <c r="D25" s="1">
        <v>3</v>
      </c>
      <c r="E25" s="1">
        <v>3</v>
      </c>
      <c r="F25" s="1">
        <v>2</v>
      </c>
      <c r="G25" s="1">
        <v>3</v>
      </c>
      <c r="H25" s="1">
        <v>3</v>
      </c>
      <c r="I25" s="1">
        <v>2</v>
      </c>
      <c r="J25" s="1">
        <v>2</v>
      </c>
      <c r="K25" s="1">
        <v>2</v>
      </c>
      <c r="L25" s="5">
        <f t="shared" si="7"/>
        <v>20</v>
      </c>
      <c r="M25" s="7">
        <f t="shared" si="8"/>
        <v>2.5</v>
      </c>
      <c r="N25" s="9" t="str">
        <f t="shared" si="0"/>
        <v>ІІ ур</v>
      </c>
      <c r="O25" s="1">
        <v>3</v>
      </c>
      <c r="P25" s="1">
        <v>3</v>
      </c>
      <c r="Q25" s="1">
        <v>2</v>
      </c>
      <c r="R25" s="1">
        <v>3</v>
      </c>
      <c r="S25" s="1">
        <v>3</v>
      </c>
      <c r="T25" s="1">
        <v>2</v>
      </c>
      <c r="U25" s="1">
        <v>2</v>
      </c>
      <c r="V25" s="1">
        <v>2</v>
      </c>
      <c r="W25" s="1">
        <v>2</v>
      </c>
      <c r="X25" s="1">
        <v>3</v>
      </c>
      <c r="Y25" s="1">
        <v>3</v>
      </c>
      <c r="Z25" s="5">
        <f t="shared" si="1"/>
        <v>28</v>
      </c>
      <c r="AA25" s="7">
        <f t="shared" si="2"/>
        <v>2.5454545454545454</v>
      </c>
      <c r="AB25" s="9" t="str">
        <f t="shared" si="3"/>
        <v>ІІ ур</v>
      </c>
      <c r="AC25" s="1">
        <v>2</v>
      </c>
      <c r="AD25" s="1">
        <v>3</v>
      </c>
      <c r="AE25" s="1">
        <v>3</v>
      </c>
      <c r="AF25" s="1">
        <v>3</v>
      </c>
      <c r="AG25" s="1">
        <v>3</v>
      </c>
      <c r="AH25" s="1">
        <v>2</v>
      </c>
      <c r="AI25" s="1">
        <v>2</v>
      </c>
      <c r="AJ25" s="1">
        <v>2</v>
      </c>
      <c r="AK25" s="5">
        <f t="shared" si="9"/>
        <v>20</v>
      </c>
      <c r="AL25" s="7">
        <f t="shared" si="10"/>
        <v>2.5</v>
      </c>
      <c r="AM25" s="9" t="str">
        <f>IF(AC25="","",VLOOKUP(AL25,$L$87:$M$89,2,TRUE))</f>
        <v>ІІ ур</v>
      </c>
      <c r="AN25" s="1">
        <v>3</v>
      </c>
      <c r="AO25" s="1">
        <v>3</v>
      </c>
      <c r="AP25" s="1">
        <v>2</v>
      </c>
      <c r="AQ25" s="1">
        <v>2</v>
      </c>
      <c r="AR25" s="1">
        <v>2</v>
      </c>
      <c r="AS25" s="1">
        <v>2</v>
      </c>
      <c r="AT25" s="1">
        <v>3</v>
      </c>
      <c r="AU25" s="1">
        <v>3</v>
      </c>
      <c r="AV25" s="5">
        <f t="shared" si="11"/>
        <v>20</v>
      </c>
      <c r="AW25" s="7">
        <f t="shared" si="12"/>
        <v>2.5</v>
      </c>
      <c r="AX25" s="9" t="str">
        <f t="shared" si="5"/>
        <v>ІІ ур</v>
      </c>
      <c r="AY25" s="6">
        <f t="shared" si="6"/>
        <v>88</v>
      </c>
      <c r="AZ25" s="8">
        <v>2.44</v>
      </c>
      <c r="BA25" s="9" t="str">
        <f>IF(AS25="","",VLOOKUP(AZ25,$L$87:$M$89,2,TRUE))</f>
        <v>ІІ ур</v>
      </c>
    </row>
    <row r="26" spans="2:53" x14ac:dyDescent="0.25">
      <c r="B26" s="43"/>
      <c r="C26" s="43"/>
      <c r="D26" s="48"/>
      <c r="E26" s="40"/>
      <c r="F26" s="40"/>
      <c r="G26" s="40"/>
      <c r="H26" s="40"/>
      <c r="I26" s="40"/>
      <c r="J26" s="40"/>
      <c r="K26" s="40"/>
      <c r="L26" s="41"/>
      <c r="M26" s="1" t="s">
        <v>10</v>
      </c>
      <c r="N26" s="11" t="s">
        <v>6</v>
      </c>
      <c r="O26" s="48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1" t="s">
        <v>10</v>
      </c>
      <c r="AB26" s="11" t="s">
        <v>6</v>
      </c>
      <c r="AC26" s="48"/>
      <c r="AD26" s="40"/>
      <c r="AE26" s="40"/>
      <c r="AF26" s="40"/>
      <c r="AG26" s="40"/>
      <c r="AH26" s="40"/>
      <c r="AI26" s="40"/>
      <c r="AJ26" s="40"/>
      <c r="AK26" s="41"/>
      <c r="AL26" s="1" t="s">
        <v>10</v>
      </c>
      <c r="AM26" s="11" t="s">
        <v>6</v>
      </c>
      <c r="AN26" s="25"/>
      <c r="AO26" s="20"/>
      <c r="AP26" s="20"/>
      <c r="AQ26" s="20"/>
      <c r="AR26" s="20"/>
      <c r="AS26" s="20"/>
      <c r="AT26" s="20"/>
      <c r="AU26" s="20"/>
      <c r="AV26" s="21"/>
      <c r="AW26" s="1" t="s">
        <v>10</v>
      </c>
      <c r="AX26" s="11" t="s">
        <v>6</v>
      </c>
      <c r="AY26" s="2"/>
      <c r="AZ26" s="2"/>
      <c r="BA26" s="2"/>
    </row>
    <row r="27" spans="2:53" x14ac:dyDescent="0.25">
      <c r="B27" s="44"/>
      <c r="C27" s="44"/>
      <c r="D27" s="48" t="s">
        <v>14</v>
      </c>
      <c r="E27" s="40"/>
      <c r="F27" s="40"/>
      <c r="G27" s="40"/>
      <c r="H27" s="40"/>
      <c r="I27" s="40"/>
      <c r="J27" s="40"/>
      <c r="K27" s="40"/>
      <c r="L27" s="41"/>
      <c r="M27" s="10">
        <v>17</v>
      </c>
      <c r="N27" s="10">
        <v>100</v>
      </c>
      <c r="O27" s="48" t="s">
        <v>14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1"/>
      <c r="AA27" s="10">
        <v>17</v>
      </c>
      <c r="AB27" s="10">
        <v>100</v>
      </c>
      <c r="AC27" s="48" t="s">
        <v>14</v>
      </c>
      <c r="AD27" s="40"/>
      <c r="AE27" s="40"/>
      <c r="AF27" s="40"/>
      <c r="AG27" s="40"/>
      <c r="AH27" s="40"/>
      <c r="AI27" s="40"/>
      <c r="AJ27" s="40"/>
      <c r="AK27" s="41"/>
      <c r="AL27" s="10">
        <v>17</v>
      </c>
      <c r="AM27" s="10">
        <v>100</v>
      </c>
      <c r="AN27" s="25" t="s">
        <v>14</v>
      </c>
      <c r="AO27" s="20"/>
      <c r="AP27" s="20"/>
      <c r="AQ27" s="20"/>
      <c r="AR27" s="20"/>
      <c r="AS27" s="20"/>
      <c r="AT27" s="20"/>
      <c r="AU27" s="20"/>
      <c r="AV27" s="21"/>
      <c r="AW27" s="10">
        <v>17</v>
      </c>
      <c r="AX27" s="10">
        <v>100</v>
      </c>
      <c r="AY27" s="2"/>
      <c r="AZ27" s="2"/>
      <c r="BA27" s="2"/>
    </row>
    <row r="28" spans="2:53" x14ac:dyDescent="0.25">
      <c r="B28" s="44"/>
      <c r="C28" s="44"/>
      <c r="D28" s="48" t="s">
        <v>18</v>
      </c>
      <c r="E28" s="40"/>
      <c r="F28" s="40"/>
      <c r="G28" s="40"/>
      <c r="H28" s="40"/>
      <c r="I28" s="40"/>
      <c r="J28" s="40"/>
      <c r="K28" s="40"/>
      <c r="L28" s="41"/>
      <c r="M28" s="12">
        <v>0</v>
      </c>
      <c r="N28" s="3">
        <f>(M28/M27)*100</f>
        <v>0</v>
      </c>
      <c r="O28" s="48" t="s">
        <v>18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1"/>
      <c r="AA28" s="12">
        <v>0</v>
      </c>
      <c r="AB28" s="3"/>
      <c r="AC28" s="48" t="s">
        <v>18</v>
      </c>
      <c r="AD28" s="40"/>
      <c r="AE28" s="40"/>
      <c r="AF28" s="40"/>
      <c r="AG28" s="40"/>
      <c r="AH28" s="40"/>
      <c r="AI28" s="40"/>
      <c r="AJ28" s="40"/>
      <c r="AK28" s="41"/>
      <c r="AL28" s="12">
        <v>0</v>
      </c>
      <c r="AM28" s="3">
        <f>(AL28/AL27)*100</f>
        <v>0</v>
      </c>
      <c r="AN28" s="25" t="s">
        <v>18</v>
      </c>
      <c r="AO28" s="20"/>
      <c r="AP28" s="20"/>
      <c r="AQ28" s="20"/>
      <c r="AR28" s="20"/>
      <c r="AS28" s="20"/>
      <c r="AT28" s="20"/>
      <c r="AU28" s="20"/>
      <c r="AV28" s="21"/>
      <c r="AW28" s="12">
        <v>0</v>
      </c>
      <c r="AX28" s="3">
        <f>(AW28/AW27)*100</f>
        <v>0</v>
      </c>
      <c r="AY28" s="2"/>
      <c r="AZ28" s="2"/>
      <c r="BA28" s="2"/>
    </row>
    <row r="29" spans="2:53" x14ac:dyDescent="0.25">
      <c r="B29" s="44"/>
      <c r="C29" s="44"/>
      <c r="D29" s="48" t="s">
        <v>19</v>
      </c>
      <c r="E29" s="40"/>
      <c r="F29" s="40"/>
      <c r="G29" s="40"/>
      <c r="H29" s="40"/>
      <c r="I29" s="40"/>
      <c r="J29" s="40"/>
      <c r="K29" s="40"/>
      <c r="L29" s="41"/>
      <c r="M29" s="12">
        <v>8</v>
      </c>
      <c r="N29" s="3">
        <f>(M29/M27)*100</f>
        <v>47.058823529411761</v>
      </c>
      <c r="O29" s="48" t="s">
        <v>19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1"/>
      <c r="AA29" s="12">
        <v>8</v>
      </c>
      <c r="AB29" s="3">
        <v>47.058799999999998</v>
      </c>
      <c r="AC29" s="48" t="s">
        <v>19</v>
      </c>
      <c r="AD29" s="40"/>
      <c r="AE29" s="40"/>
      <c r="AF29" s="40"/>
      <c r="AG29" s="40"/>
      <c r="AH29" s="40"/>
      <c r="AI29" s="40"/>
      <c r="AJ29" s="40"/>
      <c r="AK29" s="41"/>
      <c r="AL29" s="12">
        <v>11</v>
      </c>
      <c r="AM29" s="3">
        <f>(AL29/AL27)*100</f>
        <v>64.705882352941174</v>
      </c>
      <c r="AN29" s="25" t="s">
        <v>19</v>
      </c>
      <c r="AO29" s="20"/>
      <c r="AP29" s="20"/>
      <c r="AQ29" s="20"/>
      <c r="AR29" s="20"/>
      <c r="AS29" s="20"/>
      <c r="AT29" s="20"/>
      <c r="AU29" s="20"/>
      <c r="AV29" s="21"/>
      <c r="AW29" s="12">
        <v>11</v>
      </c>
      <c r="AX29" s="3">
        <f>(AW29/AW27)*100</f>
        <v>64.705882352941174</v>
      </c>
      <c r="AY29" s="2"/>
      <c r="AZ29" s="2"/>
      <c r="BA29" s="2"/>
    </row>
    <row r="30" spans="2:53" x14ac:dyDescent="0.25">
      <c r="B30" s="44"/>
      <c r="C30" s="44"/>
      <c r="D30" s="48" t="s">
        <v>20</v>
      </c>
      <c r="E30" s="40"/>
      <c r="F30" s="40"/>
      <c r="G30" s="40"/>
      <c r="H30" s="40"/>
      <c r="I30" s="40"/>
      <c r="J30" s="40"/>
      <c r="K30" s="40"/>
      <c r="L30" s="41"/>
      <c r="M30" s="12">
        <v>9</v>
      </c>
      <c r="N30" s="3">
        <f>(M30/M27)*100</f>
        <v>52.941176470588239</v>
      </c>
      <c r="O30" s="48" t="s">
        <v>20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12">
        <v>9</v>
      </c>
      <c r="AB30" s="3">
        <v>52.941200000000002</v>
      </c>
      <c r="AC30" s="48" t="s">
        <v>20</v>
      </c>
      <c r="AD30" s="40"/>
      <c r="AE30" s="40"/>
      <c r="AF30" s="40"/>
      <c r="AG30" s="40"/>
      <c r="AH30" s="40"/>
      <c r="AI30" s="40"/>
      <c r="AJ30" s="40"/>
      <c r="AK30" s="41"/>
      <c r="AL30" s="12">
        <v>6</v>
      </c>
      <c r="AM30" s="3">
        <f>(AL30/AL27)*100</f>
        <v>35.294117647058826</v>
      </c>
      <c r="AN30" s="25" t="s">
        <v>20</v>
      </c>
      <c r="AO30" s="20"/>
      <c r="AP30" s="20"/>
      <c r="AQ30" s="20"/>
      <c r="AR30" s="20"/>
      <c r="AS30" s="20"/>
      <c r="AT30" s="20"/>
      <c r="AU30" s="20"/>
      <c r="AV30" s="21"/>
      <c r="AW30" s="12">
        <v>6</v>
      </c>
      <c r="AX30" s="3">
        <f>(AW30/AW27)*100</f>
        <v>35.294117647058826</v>
      </c>
      <c r="AY30" s="2"/>
      <c r="AZ30" s="2"/>
      <c r="BA30" s="2"/>
    </row>
    <row r="31" spans="2:53" x14ac:dyDescent="0.25">
      <c r="B31" s="44"/>
      <c r="C31" s="44"/>
      <c r="D31" s="25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1"/>
      <c r="AZ31" s="1" t="s">
        <v>10</v>
      </c>
      <c r="BA31" s="11" t="s">
        <v>6</v>
      </c>
    </row>
    <row r="32" spans="2:53" x14ac:dyDescent="0.25">
      <c r="B32" s="44"/>
      <c r="C32" s="44"/>
      <c r="D32" s="26" t="s">
        <v>15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4"/>
      <c r="AZ32" s="10">
        <v>17</v>
      </c>
      <c r="BA32" s="10">
        <v>100</v>
      </c>
    </row>
    <row r="33" spans="2:53" x14ac:dyDescent="0.25">
      <c r="B33" s="44"/>
      <c r="C33" s="44"/>
      <c r="D33" s="22" t="s">
        <v>21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12">
        <v>0</v>
      </c>
      <c r="BA33" s="3">
        <f>(AZ33/AZ32)*100</f>
        <v>0</v>
      </c>
    </row>
    <row r="34" spans="2:53" x14ac:dyDescent="0.25">
      <c r="B34" s="44"/>
      <c r="C34" s="44"/>
      <c r="D34" s="22" t="s">
        <v>16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12">
        <v>11</v>
      </c>
      <c r="BA34" s="3">
        <f>(AZ34/AZ32)*100</f>
        <v>64.705882352941174</v>
      </c>
    </row>
    <row r="35" spans="2:53" x14ac:dyDescent="0.25">
      <c r="B35" s="45"/>
      <c r="C35" s="45"/>
      <c r="D35" s="22" t="s">
        <v>17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12">
        <v>6</v>
      </c>
      <c r="BA35" s="3">
        <f>(AZ35/AZ32)*100</f>
        <v>35.294117647058826</v>
      </c>
    </row>
    <row r="87" spans="12:13" x14ac:dyDescent="0.25">
      <c r="L87">
        <v>1</v>
      </c>
      <c r="M87" t="s">
        <v>11</v>
      </c>
    </row>
    <row r="88" spans="12:13" x14ac:dyDescent="0.25">
      <c r="L88">
        <v>1.6</v>
      </c>
      <c r="M88" t="s">
        <v>12</v>
      </c>
    </row>
    <row r="89" spans="12:13" x14ac:dyDescent="0.25">
      <c r="L89">
        <v>2.6</v>
      </c>
      <c r="M89" t="s">
        <v>13</v>
      </c>
    </row>
  </sheetData>
  <mergeCells count="42">
    <mergeCell ref="M7:M8"/>
    <mergeCell ref="O29:Z29"/>
    <mergeCell ref="AV7:AV8"/>
    <mergeCell ref="AW7:AW8"/>
    <mergeCell ref="AX7:AX8"/>
    <mergeCell ref="N7:N8"/>
    <mergeCell ref="Z7:Z8"/>
    <mergeCell ref="AA7:AA8"/>
    <mergeCell ref="AB7:AB8"/>
    <mergeCell ref="AL7:AL8"/>
    <mergeCell ref="O26:Z26"/>
    <mergeCell ref="O27:Z27"/>
    <mergeCell ref="O28:Z28"/>
    <mergeCell ref="AC26:AK26"/>
    <mergeCell ref="AC27:AK27"/>
    <mergeCell ref="AC28:AK28"/>
    <mergeCell ref="A2:BB2"/>
    <mergeCell ref="A3:BB3"/>
    <mergeCell ref="A4:BB4"/>
    <mergeCell ref="B6:BA6"/>
    <mergeCell ref="B7:B8"/>
    <mergeCell ref="C7:C8"/>
    <mergeCell ref="D7:K7"/>
    <mergeCell ref="O7:Y7"/>
    <mergeCell ref="AC7:AJ7"/>
    <mergeCell ref="AN7:AU7"/>
    <mergeCell ref="AK7:AK8"/>
    <mergeCell ref="AY7:AY8"/>
    <mergeCell ref="AM7:AM8"/>
    <mergeCell ref="AZ7:AZ8"/>
    <mergeCell ref="BA7:BA8"/>
    <mergeCell ref="L7:L8"/>
    <mergeCell ref="O30:Z30"/>
    <mergeCell ref="AC29:AK29"/>
    <mergeCell ref="AC30:AK30"/>
    <mergeCell ref="B26:B35"/>
    <mergeCell ref="C26:C35"/>
    <mergeCell ref="D26:L26"/>
    <mergeCell ref="D27:L27"/>
    <mergeCell ref="D28:L28"/>
    <mergeCell ref="D29:L29"/>
    <mergeCell ref="D30:L30"/>
  </mergeCells>
  <pageMargins left="0.7" right="0.7" top="0.75" bottom="0.75" header="0.3" footer="0.3"/>
  <pageSetup paperSize="9" scale="2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2024-10-07T11:00:23Z</dcterms:modified>
</cp:coreProperties>
</file>